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4_0.bin" ContentType="application/vnd.openxmlformats-officedocument.oleObject"/>
  <Default Extension="docx" ContentType="application/vnd.openxmlformats-officedocument.wordprocessingml.document"/>
  <Override PartName="/xl/embeddings/oleObject_8_0.bin" ContentType="application/vnd.openxmlformats-officedocument.oleObject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51" activeTab="4"/>
  </bookViews>
  <sheets>
    <sheet name="DOCHODY" sheetId="1" r:id="rId1"/>
    <sheet name="WYDATKI" sheetId="2" r:id="rId2"/>
    <sheet name="WYDATKI BIEŻĄCE" sheetId="3" r:id="rId3"/>
    <sheet name="ZADANIA ZLECONE" sheetId="4" state="hidden" r:id="rId4"/>
    <sheet name="WYDATKI MAJĄTKOWE" sheetId="5" r:id="rId5"/>
    <sheet name="ZADANIA INWESTYCYJNE" sheetId="6" r:id="rId6"/>
    <sheet name="DOTACJE PODMIOTOWE" sheetId="7" r:id="rId7"/>
    <sheet name="ZADANIA WIELOLETNIE" sheetId="8" state="hidden" r:id="rId8"/>
    <sheet name="DOTACJE CELOWE" sheetId="9" r:id="rId9"/>
    <sheet name="ZGK" sheetId="10" r:id="rId10"/>
    <sheet name="Wydatki na podstawie porozumień" sheetId="11" state="hidden" r:id="rId11"/>
    <sheet name="PRZYCHODY I ROZCHODY" sheetId="12" r:id="rId12"/>
    <sheet name="WYDATKI ZE ŚRODKÓW EUROPEJSKICH" sheetId="13" state="hidden" r:id="rId13"/>
  </sheets>
  <definedNames>
    <definedName name="_xlnm.Print_Area" localSheetId="0">'DOCHODY'!$A$1:$K$42</definedName>
    <definedName name="_xlnm.Print_Area" localSheetId="8">'DOTACJE CELOWE'!$A$1:$H$40</definedName>
    <definedName name="_xlnm.Print_Area" localSheetId="6">'DOTACJE PODMIOTOWE'!$A$1:$F$54</definedName>
    <definedName name="_xlnm.Print_Area" localSheetId="11">'PRZYCHODY I ROZCHODY'!$A$1:$F$49</definedName>
    <definedName name="_xlnm.Print_Area" localSheetId="1">'WYDATKI'!$A$1:$H$30</definedName>
    <definedName name="_xlnm.Print_Area" localSheetId="2">'WYDATKI BIEŻĄCE'!$A$1:$N$168</definedName>
    <definedName name="_xlnm.Print_Area" localSheetId="4">'WYDATKI MAJĄTKOWE'!$A$1:$K$105</definedName>
    <definedName name="_xlnm.Print_Area" localSheetId="5">'ZADANIA INWESTYCYJNE'!$A$1:$K$29</definedName>
  </definedNames>
  <calcPr fullCalcOnLoad="1"/>
</workbook>
</file>

<file path=xl/sharedStrings.xml><?xml version="1.0" encoding="utf-8"?>
<sst xmlns="http://schemas.openxmlformats.org/spreadsheetml/2006/main" count="873" uniqueCount="380">
  <si>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</si>
  <si>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</si>
  <si>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</si>
  <si>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</si>
  <si>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</si>
  <si>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</si>
  <si>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</si>
  <si>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</si>
  <si>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</si>
  <si>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</si>
  <si>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</si>
  <si>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</si>
  <si>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</si>
  <si>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</si>
  <si>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</si>
  <si>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</si>
  <si>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</si>
  <si>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ogółem</t>
  </si>
  <si>
    <t xml:space="preserve">                                  </t>
  </si>
  <si>
    <t>z tego :</t>
  </si>
  <si>
    <t>Przed zmianą</t>
  </si>
  <si>
    <t>Zmiana</t>
  </si>
  <si>
    <t xml:space="preserve"> Po zmianie</t>
  </si>
  <si>
    <t>Po    zmianie</t>
  </si>
  <si>
    <t>zmieniającej Uchwałę Budżetową Gminy na rok 2010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</si>
  <si>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</si>
  <si>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700</t>
  </si>
  <si>
    <t>70005</t>
  </si>
  <si>
    <t>WYDATKI MAJĄTKOWE</t>
  </si>
  <si>
    <t>Inwestycje i zakupy inwestycyjne</t>
  </si>
  <si>
    <t>w tym na:</t>
  </si>
  <si>
    <t>Zakup i objęcie akcji i udziałów</t>
  </si>
  <si>
    <t>Dotacje</t>
  </si>
  <si>
    <t xml:space="preserve">Przed zmianą </t>
  </si>
  <si>
    <t xml:space="preserve"> Po    zmianie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</si>
  <si>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</si>
  <si>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</si>
  <si>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</si>
  <si>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</si>
  <si>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</si>
  <si>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</si>
  <si>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</si>
  <si>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</si>
  <si>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</si>
  <si>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</si>
  <si>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</si>
  <si>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1.</t>
  </si>
  <si>
    <t>010</t>
  </si>
  <si>
    <t>01010</t>
  </si>
  <si>
    <t>A.      
B.
C.
…</t>
  </si>
  <si>
    <t>Urząd Gminy 
w Belsku Dużym</t>
  </si>
  <si>
    <t>2.</t>
  </si>
  <si>
    <t>3.</t>
  </si>
  <si>
    <t>750</t>
  </si>
  <si>
    <t>75023</t>
  </si>
  <si>
    <t>4.</t>
  </si>
  <si>
    <t>801</t>
  </si>
  <si>
    <t>5.</t>
  </si>
  <si>
    <t>6.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</si>
  <si>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</si>
  <si>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</si>
  <si>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</si>
  <si>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</si>
  <si>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</si>
  <si>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7.</t>
  </si>
  <si>
    <t>Infrastruktura wodociągowa i sanitacyjna wsi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</si>
  <si>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</si>
  <si>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</si>
  <si>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</si>
  <si>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</si>
  <si>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</si>
  <si>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 i inne art. 5 ust. 1 
pkt 2  i 3
 uofp</t>
  </si>
  <si>
    <t>2010 r.</t>
  </si>
  <si>
    <t>Wydatki razem (9+13)</t>
  </si>
  <si>
    <t>z tego: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</si>
  <si>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</si>
  <si>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</si>
  <si>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</si>
  <si>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</si>
  <si>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</si>
  <si>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</si>
  <si>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</si>
  <si>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</si>
  <si>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</si>
  <si>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</si>
  <si>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</si>
  <si>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</si>
  <si>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</si>
  <si>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</si>
  <si>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</si>
  <si>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</si>
  <si>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</si>
  <si>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</si>
  <si>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2010 r.</t>
  </si>
  <si>
    <t>§ 6050</t>
  </si>
  <si>
    <t>2011 r.</t>
  </si>
  <si>
    <t>2012 r.</t>
  </si>
  <si>
    <t>2013 r</t>
  </si>
  <si>
    <t>1.2</t>
  </si>
  <si>
    <t>2013 r.</t>
  </si>
  <si>
    <t>1.3</t>
  </si>
  <si>
    <t>...............</t>
  </si>
  <si>
    <t>Wydatki bieżące razem:</t>
  </si>
  <si>
    <t>2.1</t>
  </si>
  <si>
    <t>Program Operacyjny Kapitał Ludzki
9. Rozwój wykształcenia i kompetencji w regionach
9.1. Wyrównywanie szans edukacyjnych i zapewnienie wysokiej jakości usług edukacyjnych świadczonych w systenie oświaty
Krok do przodu</t>
  </si>
  <si>
    <t>801, 80195</t>
  </si>
  <si>
    <t>2.2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</si>
  <si>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</si>
  <si>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</si>
  <si>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</si>
  <si>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</si>
  <si>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DOCHODY</t>
  </si>
  <si>
    <t>dotacje</t>
  </si>
  <si>
    <t>środki europejskie i inne środki pochodzące ze źródeł zagranicznych, niepodlegające zwrotowi</t>
  </si>
  <si>
    <t>Po zmianie</t>
  </si>
  <si>
    <t>OŚWIATA I WYCHOWANIE</t>
  </si>
  <si>
    <t>Dochody ogółem</t>
  </si>
  <si>
    <t>80101</t>
  </si>
  <si>
    <t>Szkoły podstawowe</t>
  </si>
  <si>
    <t>80110</t>
  </si>
  <si>
    <t>Gimnazja</t>
  </si>
  <si>
    <t>Treść</t>
  </si>
  <si>
    <t>Klasyfikacja
§</t>
  </si>
  <si>
    <t>Zmiany   +/-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</si>
  <si>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</si>
  <si>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</si>
  <si>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</si>
  <si>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</si>
  <si>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</si>
  <si>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</si>
  <si>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</si>
  <si>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</si>
  <si>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</si>
  <si>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</si>
  <si>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</si>
  <si>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</si>
  <si>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</si>
  <si>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</si>
  <si>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</si>
  <si>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</si>
  <si>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</si>
  <si>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</si>
  <si>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</si>
  <si>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</si>
  <si>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</si>
  <si>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</si>
  <si>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</si>
  <si>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</si>
  <si>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</si>
  <si>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</si>
  <si>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</si>
  <si>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</si>
  <si>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</si>
  <si>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</si>
  <si>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</si>
  <si>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</si>
  <si>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Limity wydatków na wieloletnie programy inwestycyjne w latach 2010 - 2012</t>
  </si>
  <si>
    <t xml:space="preserve">Nazwa zadania inwestycyjnego
</t>
  </si>
  <si>
    <t>Okres realizacji (w latach)</t>
  </si>
  <si>
    <t>Nakłady poniesione</t>
  </si>
  <si>
    <t>rok budżetowy 2010</t>
  </si>
  <si>
    <t>kredyty, pożyczki, papiery wartościowe</t>
  </si>
  <si>
    <t>środki pochodzące
 z innych  źródeł*</t>
  </si>
  <si>
    <t>Budowa wodociągu
Lewiczyn - etapem końcowym całkowitego zwodociągowania gminy</t>
  </si>
  <si>
    <t>2009-2011</t>
  </si>
  <si>
    <t>A.      
B.
C.  659 148
…</t>
  </si>
  <si>
    <t xml:space="preserve">    - wpłaty mieszkańców na budowę przyłączy wodociągowych </t>
  </si>
  <si>
    <t xml:space="preserve">    - ………………………...</t>
  </si>
  <si>
    <t xml:space="preserve">Urząd Gminy w Belsku Dużym
</t>
  </si>
  <si>
    <t>01095</t>
  </si>
  <si>
    <t>Pozostała działalność</t>
  </si>
  <si>
    <t>600</t>
  </si>
  <si>
    <t>60014</t>
  </si>
  <si>
    <t>60016</t>
  </si>
  <si>
    <t>Drogi publiczne gminne</t>
  </si>
  <si>
    <t>GOSPODARKA MIESZKANIOWA</t>
  </si>
  <si>
    <t>Gospodarka gruntami i nieruchomościami</t>
  </si>
  <si>
    <t>710</t>
  </si>
  <si>
    <t>DZIAŁALNOŚĆ USŁUGOWA</t>
  </si>
  <si>
    <t>ADMINISTRACJA PUBLICZNA</t>
  </si>
  <si>
    <t>Urzędy gmin</t>
  </si>
  <si>
    <t>754</t>
  </si>
  <si>
    <t>BEZPIECZEŃSTWO PUBLICZNE I OCHRONA PRZECIWPOŻAROWA</t>
  </si>
  <si>
    <t>Przedszkola</t>
  </si>
  <si>
    <t>900</t>
  </si>
  <si>
    <t>GOSPODARKA KOMUNALNA I OCHRONA ŚRODOWISKA</t>
  </si>
  <si>
    <t>90015</t>
  </si>
  <si>
    <t>Oświetlenie ulic, placów i dróg</t>
  </si>
  <si>
    <t>90095</t>
  </si>
  <si>
    <t>Nazwa instytucji</t>
  </si>
  <si>
    <t>Kwota dotacji</t>
  </si>
  <si>
    <t>Urząd Marszałkowski 
Województwa Mazowieckiego</t>
  </si>
  <si>
    <t>Starostwo Powiatowe w Grójcu</t>
  </si>
  <si>
    <t>2.3</t>
  </si>
  <si>
    <t>Program Operacyjny Kapitał Ludzki
9. Rozwój wykształcenia i kompetencji w regionach
9.5. Oddolne inicjatywy edukacyjne na obszarach wiejskich
Sportowo to zdrowo</t>
  </si>
  <si>
    <t>Program Operacyjny Kapitał Ludzki
9. Rozwój wykształcenia i kompetencji w regionach
9.5. Oddolne inicjatywy edukacyjne na obszarach wiejskich
Uwierzyć w siebie</t>
  </si>
  <si>
    <t>01041</t>
  </si>
  <si>
    <t>B. Środki i dotacje otrzymane od innych jst oraz innych jednostek zaliczanych do sektora finansów publicznych - dotacja z Urzędu Marszałkowskiego</t>
  </si>
  <si>
    <t>A.      
B.
C.  
…</t>
  </si>
  <si>
    <t>Wydatki* na programy i projekty finansowane z udziałem środków europejskich i innych środków pochodzących ze źródeł 
zagranicznych niepodlegających zwrotowi</t>
  </si>
  <si>
    <t>Program Rozwoju Obszarów Wiejskich
3. Jakość życia na obszarach wiejskich i różnicowanie gospodarki wiejskiej
3.2.1. Podstawowe usługi dla gospodarki i ludności wiejskiej
Budowa wodociągu Lewiczyn - etapem końcowym całkowitego zwodociągowania gminy Belsk Duży</t>
  </si>
  <si>
    <t>010, 01010</t>
  </si>
  <si>
    <t>1 557 158
(w tym II transza pożyczki 704 292)</t>
  </si>
  <si>
    <t>Plan przychodów i kosztów zakładów budżetowych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</si>
  <si>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</si>
  <si>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</si>
  <si>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</si>
  <si>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</si>
  <si>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</si>
  <si>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</si>
  <si>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dotacje
(rodzaj, zakres)</t>
  </si>
  <si>
    <t>wpłata do budżetu</t>
  </si>
  <si>
    <t>Zakład Gospodarki Komunalnej w Belsku Dużym 900, 90017</t>
  </si>
  <si>
    <t>75412</t>
  </si>
  <si>
    <t>Ochotnicze straże pożarne</t>
  </si>
  <si>
    <t>Samodzielny Publiczny Zakład Opieki Zdrowotnej "BELMED" w Belsku Dużym</t>
  </si>
  <si>
    <t>921</t>
  </si>
  <si>
    <t>92116</t>
  </si>
  <si>
    <t>Budowa kanalizacji w Belsku Dużym ul. Nocznickiego i w Belsku Małym</t>
  </si>
  <si>
    <t>2010-2011</t>
  </si>
  <si>
    <t>1 211 161
(w tym pożyczka z WFOŚiGW 
1 012 753)</t>
  </si>
  <si>
    <t>Załącznik nr 4 do uchwały nr XLIV/313/10 Rady Gminy Belsk Duży z dnia 10 listopada 2010 r.</t>
  </si>
  <si>
    <t>Załącznik nr 6 do uchwały nr XLIV/313/10 Rady Gminy Belsk Duży z dnia 10 listopada 2010 r.</t>
  </si>
  <si>
    <t>TRANSPORT I ŁĄCZNOŚĆ</t>
  </si>
  <si>
    <t>Program rozwoju Obszarów Wiejskich 2007-2013</t>
  </si>
  <si>
    <t>75095</t>
  </si>
  <si>
    <t xml:space="preserve"> </t>
  </si>
  <si>
    <t>Nazwa zadania</t>
  </si>
  <si>
    <t>92109</t>
  </si>
  <si>
    <t>§ 950</t>
  </si>
  <si>
    <t>KULTURA I OCHRONA DZIEDZICTWA NARODOWEGO</t>
  </si>
  <si>
    <t>75410</t>
  </si>
  <si>
    <t>z Funduszu Ochrony Gruntów Rolnych, z Wojewódzkiego Funduszu Ochrony Środowiska i Gospodarki Wodnej</t>
  </si>
  <si>
    <t xml:space="preserve">     - wpłaty mieszkańców, wpłaty Ochotniczej Straży Pożarnej</t>
  </si>
  <si>
    <t>92195</t>
  </si>
  <si>
    <t>Wniesienie wkładów do spółek prawa handlowego</t>
  </si>
  <si>
    <t>Ochrona zabytków i opieka nad zabytkami</t>
  </si>
  <si>
    <t>85415</t>
  </si>
  <si>
    <t>Pomoc materialna dla uczniów</t>
  </si>
  <si>
    <t>90002</t>
  </si>
  <si>
    <t>Gospodarka odpadami</t>
  </si>
  <si>
    <t>Drogi publiczne powiatowe</t>
  </si>
  <si>
    <t>80103</t>
  </si>
  <si>
    <t>Oddziały przedszkolne w szkołach podstawowych</t>
  </si>
  <si>
    <t>80149</t>
  </si>
  <si>
    <t>80150</t>
  </si>
  <si>
    <t>80195</t>
  </si>
  <si>
    <t>Domy i ośrodki kultury, świetlice i kluby</t>
  </si>
  <si>
    <t>Pożyczki na finansowanie zadań realizowanych z udziałem środków pochodzących z budżetu UE</t>
  </si>
  <si>
    <t>926</t>
  </si>
  <si>
    <t>KULTURA FIZYCZNA</t>
  </si>
  <si>
    <t>92601</t>
  </si>
  <si>
    <t>Obiekty sportowe</t>
  </si>
  <si>
    <t>KULTUR FIZYCZNA</t>
  </si>
  <si>
    <t>75075</t>
  </si>
  <si>
    <t>Promocja jednostek samorządu terytorialnego</t>
  </si>
  <si>
    <t>80113</t>
  </si>
  <si>
    <t>Dowożenie uczniów do szkół</t>
  </si>
  <si>
    <t>854</t>
  </si>
  <si>
    <t>EDUKACYJNA OPIEKA WYCHOWAWCZA</t>
  </si>
  <si>
    <t>85401</t>
  </si>
  <si>
    <t>Świetlice szkolne</t>
  </si>
  <si>
    <t>90004</t>
  </si>
  <si>
    <t>Utrzymanie zieleni w miastach i gminach</t>
  </si>
  <si>
    <t>70095</t>
  </si>
  <si>
    <t>92695</t>
  </si>
  <si>
    <t>71004</t>
  </si>
  <si>
    <t>Plany zagospodarowania przestrzennego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</si>
  <si>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</si>
  <si>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</si>
  <si>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</si>
  <si>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92605</t>
  </si>
  <si>
    <t>Zadania w zakresie kultury fizycznej</t>
  </si>
  <si>
    <t>75404</t>
  </si>
  <si>
    <t>Komendy wojewódzkie Policji</t>
  </si>
  <si>
    <t>92120</t>
  </si>
  <si>
    <t>90017</t>
  </si>
  <si>
    <t>Zakład Gospodarki Komunalnej</t>
  </si>
  <si>
    <t>Urząd Gminy w Grójcu</t>
  </si>
  <si>
    <t>852</t>
  </si>
  <si>
    <t>85214</t>
  </si>
  <si>
    <t>Zasiłki i pomoc w naturze oraz składki na ubezpieczenia emerytalne i rentowe</t>
  </si>
  <si>
    <t xml:space="preserve">programy finansowane z udziałem środków europejskich i innych środków pochodzących ze źródeł zagranicznych niepodlegających zwrotowi </t>
  </si>
  <si>
    <t>80148</t>
  </si>
  <si>
    <t>Stołówki szkolne i przedszkolne</t>
  </si>
  <si>
    <t>Urząd Miasta w Radomiu</t>
  </si>
  <si>
    <t>855</t>
  </si>
  <si>
    <t>RODZINA</t>
  </si>
  <si>
    <t>85501</t>
  </si>
  <si>
    <t>85502</t>
  </si>
  <si>
    <t>85507</t>
  </si>
  <si>
    <t>Świadczenie wychowawcze</t>
  </si>
  <si>
    <t>Dzienni opiekunowie</t>
  </si>
  <si>
    <t>Świadczenia rodzinne, świadczenie z funduszu alimentacyjnego oraz składki na ubezpieczenia emerytalne i rentowe z ubezpieczenia społecznego</t>
  </si>
  <si>
    <t>- wpłaty OSP</t>
  </si>
  <si>
    <t>- wpłaty mieszkańców</t>
  </si>
  <si>
    <t>851</t>
  </si>
  <si>
    <t>85154</t>
  </si>
  <si>
    <t>Przeciwdziałanie alkoholizmowi</t>
  </si>
  <si>
    <t>OCHRONA ZDROWIA</t>
  </si>
  <si>
    <t>Biblioteki</t>
  </si>
  <si>
    <t>Komenda wojewódzka Państwowej Straży Pożarnej</t>
  </si>
  <si>
    <t>757</t>
  </si>
  <si>
    <t>75702</t>
  </si>
  <si>
    <t>Obsługa papierów wartościowych, kredytów i pożyczek jednostek samorządu terytorialnego</t>
  </si>
  <si>
    <t>OBSŁUGA DŁUGU PUBLICZNEGO</t>
  </si>
  <si>
    <t>Zakład Gospodarki Komunalnej w Belsku Dużym</t>
  </si>
  <si>
    <t>Podmioty zaliczane do sektora finansów publicznych</t>
  </si>
  <si>
    <t>75495</t>
  </si>
  <si>
    <t>wydatki bieżące</t>
  </si>
  <si>
    <t>wydatki majątkowe</t>
  </si>
  <si>
    <t>Dotacje ogółem</t>
  </si>
  <si>
    <t>Nazwa zadania - Podmioty niezaliczane do sektora finansów publicznych</t>
  </si>
  <si>
    <t>Upowszechnianie kultury fizycznej w dziedzinach: piłka nożna, ręczna, koszykowa i siatkówka oraz unihokej na terenie gminy Belsk Duży</t>
  </si>
  <si>
    <t xml:space="preserve"> Oświetlenie ulic, placów i dróg</t>
  </si>
  <si>
    <t>80104</t>
  </si>
  <si>
    <t>Realizacja zadań wymagających stosowania specjalnej organizacji nauki i metod pracy dla dzieci w przedszkolach, oddziałach przedszkolnych w szkołach podstawowych i innych formach wychowania przedszkolnego</t>
  </si>
  <si>
    <t>90003</t>
  </si>
  <si>
    <t>Oczyszczanie miast i wsi</t>
  </si>
  <si>
    <t>-1022
  1022</t>
  </si>
  <si>
    <t>-800
800</t>
  </si>
  <si>
    <t>zmieniającej Uchwałę Budżetową Gminy na rok 2018</t>
  </si>
  <si>
    <t>Realizacja zadań wymagających stosowania specjalnej organizacji nauki i metod pracy dla dzieci i młodzieży w szkołach podstawowych</t>
  </si>
  <si>
    <t>ROLNICTWO I ŁOWIECTWO</t>
  </si>
  <si>
    <t>75022</t>
  </si>
  <si>
    <t>Rady gmin</t>
  </si>
  <si>
    <t>90005</t>
  </si>
  <si>
    <t>Ochrona powietrza atmosferycznego i klimatu</t>
  </si>
  <si>
    <t>85508</t>
  </si>
  <si>
    <t>Rodziny zastępcze</t>
  </si>
  <si>
    <t>Załącznik nr 7 do uchwały nr XLI/246/2018 Rady Gminy Belsk Duży z dnia 25 lipca 2018 roku</t>
  </si>
  <si>
    <t>Dochody i wydatki związane z realizacją zadań wykonywanych na podstawie porozumień między jednostkami samorządu terytorialnego na 2018 rok</t>
  </si>
  <si>
    <t>zmieniającej Uchwałę Budżetową Gminy na rok 2020</t>
  </si>
  <si>
    <t>Przychody i rozchody budżetu w 2020 r.</t>
  </si>
  <si>
    <t>Kwota 2020 r.</t>
  </si>
  <si>
    <t>Kwota po zmianach 2020 r.</t>
  </si>
  <si>
    <t>Planowane wydatki na 2020 r.</t>
  </si>
  <si>
    <t xml:space="preserve">   na rok 2020</t>
  </si>
  <si>
    <t>Dochody i wydatki związane z realizacją zadań z zakresu administracji rządowej i innych zleconych odrębnymi ustawami</t>
  </si>
  <si>
    <t>Dotacje
ogółem</t>
  </si>
  <si>
    <t xml:space="preserve">Wydatki
ogółem
</t>
  </si>
  <si>
    <t xml:space="preserve">Przed zmianą
</t>
  </si>
  <si>
    <t xml:space="preserve">Po zmianie
</t>
  </si>
  <si>
    <t>Załącznik nr 4 do Zarządzenia nr 19/2020 Wójta Gminy Belsk Duży z dnia 28 lutego 2020 roku</t>
  </si>
  <si>
    <t>751</t>
  </si>
  <si>
    <t>URZĘDY NACZELNYCH ORGANÓW WŁADZY PAŃSTWOWEJ, KONTROLI I OCHRONY PRAWA ORAZ SĄDOWNICTWA</t>
  </si>
  <si>
    <t>75107</t>
  </si>
  <si>
    <t>Wybory Prezydenta Rzeczypospolitej Polskiej</t>
  </si>
  <si>
    <t>Środki na dofinansowanie własnych inwestycji gmin, powiatów (zwiazków gmin, związków powiatowo-gminnych, zwiazków powiatów), samorządów województw, pozyskane z innych źródeł</t>
  </si>
  <si>
    <t>Wpływy z tytułu kar i odszkodowań wynikających z umów</t>
  </si>
  <si>
    <t>Wpływy z pozostałych odsetek</t>
  </si>
  <si>
    <t>Wpływy ze zwrotów niewykorzystanych dotacji oraz płatności</t>
  </si>
  <si>
    <t>Dogi publiczne gminne</t>
  </si>
  <si>
    <t>Urzędy gmin (miast i miast na prawach powiatu)</t>
  </si>
  <si>
    <t>Komendy wojewódzkie Państwowej Straży Pożarnej</t>
  </si>
  <si>
    <t>85195</t>
  </si>
  <si>
    <t xml:space="preserve">TRANSPORT I ŁĄCZNOŚĆ </t>
  </si>
  <si>
    <t>Przebudowa drogi gminnej 160123w do drogi wojewódzkiej 728 do wsi Wola Łęczeszycka</t>
  </si>
  <si>
    <t>Przebudowa drogi gminnej nr 160105w w miejscowości Lewiczyn-Zaborówek</t>
  </si>
  <si>
    <t>Zakup średniego samochodu ratowniczo-gaśniczego dla OSP w Belsku Dużym</t>
  </si>
  <si>
    <t>A.      
B. 620 000  
C.160 000
…</t>
  </si>
  <si>
    <t>Niepubliczne Przedszkole "Koszałek-Opałek" 
w Rożcach</t>
  </si>
  <si>
    <t>Gminna Biblioteka Publiczna w Belsku Dużym</t>
  </si>
  <si>
    <t>Wpływy z rozliczeń/zwrotów z lat ubiegłych</t>
  </si>
  <si>
    <t>Wydatki na zadania inwestycyjne na 2020 rok nieobjęte wykazem przedsięwzięć do wieloletniej prognozy finansowej</t>
  </si>
  <si>
    <t>rok 2020</t>
  </si>
  <si>
    <t>Dotacje podmiotowe w 2020 r.</t>
  </si>
  <si>
    <t>Dotacje celowe dla podmiotów zaliczanych i niezaliczanych
do sektora finansów publicznych w 2020 r.</t>
  </si>
  <si>
    <t>Komendy Wojewódzkie Państwowej Straży Pożarnej</t>
  </si>
  <si>
    <t>Samodzielny Publiczny Zakład Opieki Zdrowotnej BELMED w Belsku Dużym</t>
  </si>
  <si>
    <t>Budowa wiaty śmietnikowej przy budynku komunalnym Domu Nauczyciela w Łęczeszycach</t>
  </si>
  <si>
    <t>Załącznik nr 1 do Uchwały nr XVII/120/2020 Rady Gminy Belsk Duży z dnia 14 kwietnia 2020 roku</t>
  </si>
  <si>
    <t>Załącznik nr 2 do Uchwały nr XVII/120/2020 Rady Gminy Belsk Duży z dnia 14 kwietnia 2020 roku</t>
  </si>
  <si>
    <t>Załącznik nr 3 do Uchwały nr XVII/120/2020 Rady Gminy Belsk Duży z dnia 14 kwietnia 2020 roku</t>
  </si>
  <si>
    <t>Załącznik nr 4 do Uchwały nr XVII/120/2020 Rady Gminy Belsk Duży z dnia 14 kwietnia 2020 roku</t>
  </si>
  <si>
    <t>Załącznik nr 5 do Uchwały nr XVII/120/2020 Rady Gminy Belsk Duży z dnia 14 kwietnia 2020 roku</t>
  </si>
  <si>
    <t>Załącznik nr 6 do Uchwały nr XVII/120/2020 Rady Gminy Belsk Duży z dnia 14 kwietnia 2020 roku</t>
  </si>
  <si>
    <t>Załącznik nr 7 do Uchwały nr XVII/120/2020 Rady Gminy Belsk Duży z dnia 14 kwietnia 2020 roku</t>
  </si>
  <si>
    <t>Załącznik nr 8 do Uchwały nr XVII/120/2020 Rady Gminy Belsk Duży z dnia 14 kwietnia 2020 roku</t>
  </si>
  <si>
    <t>Załącznik nr 9 do Uchwały nr XVII/120/2020 Rady Gminy Belsk Duży z dnia 14 kwietnia 2020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</si>
</sst>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.0"/>
    <numFmt numFmtId="170" formatCode="#,##0.000"/>
    <numFmt numFmtId="171" formatCode="#,##0.0000"/>
  </numFmts>
  <fonts count="4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6"/>
      <name val="Arial CE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sz val="11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8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sz val="10"/>
      <color indexed="10"/>
      <name val="Arial"/>
      <family val="2"/>
    </font>
    <font>
      <b/>
      <sz val="7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 CE"/>
      <family val="2"/>
    </font>
    <font>
      <sz val="9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2" fillId="20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43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49" fontId="19" fillId="0" borderId="10" xfId="52" applyNumberFormat="1" applyFont="1" applyBorder="1" applyAlignment="1">
      <alignment horizontal="center" vertical="center"/>
      <protection/>
    </xf>
    <xf numFmtId="49" fontId="19" fillId="0" borderId="15" xfId="52" applyNumberFormat="1" applyFont="1" applyBorder="1" applyAlignment="1">
      <alignment horizontal="center" vertical="center"/>
      <protection/>
    </xf>
    <xf numFmtId="0" fontId="19" fillId="0" borderId="15" xfId="52" applyFont="1" applyBorder="1" applyAlignment="1">
      <alignment vertical="center" wrapText="1"/>
      <protection/>
    </xf>
    <xf numFmtId="3" fontId="19" fillId="0" borderId="10" xfId="52" applyNumberFormat="1" applyFont="1" applyBorder="1" applyAlignment="1">
      <alignment vertical="center"/>
      <protection/>
    </xf>
    <xf numFmtId="3" fontId="19" fillId="0" borderId="16" xfId="52" applyNumberFormat="1" applyFont="1" applyBorder="1" applyAlignment="1">
      <alignment vertical="center"/>
      <protection/>
    </xf>
    <xf numFmtId="49" fontId="0" fillId="0" borderId="10" xfId="52" applyNumberFormat="1" applyFont="1" applyBorder="1" applyAlignment="1">
      <alignment horizontal="center" vertical="center"/>
      <protection/>
    </xf>
    <xf numFmtId="49" fontId="0" fillId="0" borderId="15" xfId="52" applyNumberFormat="1" applyFont="1" applyBorder="1" applyAlignment="1">
      <alignment horizontal="center" vertical="center"/>
      <protection/>
    </xf>
    <xf numFmtId="0" fontId="0" fillId="0" borderId="15" xfId="52" applyFont="1" applyBorder="1" applyAlignment="1">
      <alignment vertical="center" wrapText="1"/>
      <protection/>
    </xf>
    <xf numFmtId="3" fontId="0" fillId="0" borderId="10" xfId="52" applyNumberFormat="1" applyFont="1" applyBorder="1" applyAlignment="1">
      <alignment vertical="center"/>
      <protection/>
    </xf>
    <xf numFmtId="3" fontId="0" fillId="0" borderId="16" xfId="52" applyNumberFormat="1" applyFont="1" applyBorder="1" applyAlignment="1">
      <alignment vertical="center"/>
      <protection/>
    </xf>
    <xf numFmtId="3" fontId="0" fillId="0" borderId="17" xfId="52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49" fontId="0" fillId="0" borderId="14" xfId="52" applyNumberFormat="1" applyBorder="1" applyAlignment="1">
      <alignment horizontal="center" vertical="center"/>
      <protection/>
    </xf>
    <xf numFmtId="49" fontId="0" fillId="0" borderId="18" xfId="52" applyNumberFormat="1" applyFont="1" applyBorder="1" applyAlignment="1">
      <alignment horizontal="center" vertical="center"/>
      <protection/>
    </xf>
    <xf numFmtId="0" fontId="0" fillId="0" borderId="18" xfId="52" applyFont="1" applyBorder="1" applyAlignment="1">
      <alignment vertical="center" wrapText="1"/>
      <protection/>
    </xf>
    <xf numFmtId="3" fontId="0" fillId="0" borderId="14" xfId="52" applyNumberFormat="1" applyFont="1" applyBorder="1" applyAlignment="1">
      <alignment vertical="center"/>
      <protection/>
    </xf>
    <xf numFmtId="3" fontId="20" fillId="0" borderId="18" xfId="52" applyNumberFormat="1" applyFont="1" applyBorder="1" applyAlignment="1">
      <alignment vertical="center"/>
      <protection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53" applyNumberFormat="1" applyFont="1" applyBorder="1" applyAlignment="1">
      <alignment vertical="center" wrapText="1"/>
      <protection/>
    </xf>
    <xf numFmtId="0" fontId="25" fillId="0" borderId="0" xfId="53" applyFont="1" applyAlignment="1">
      <alignment vertical="center"/>
      <protection/>
    </xf>
    <xf numFmtId="0" fontId="18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0" fillId="0" borderId="0" xfId="53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3" fontId="19" fillId="0" borderId="14" xfId="53" applyNumberFormat="1" applyFont="1" applyBorder="1" applyAlignment="1">
      <alignment vertical="center" wrapText="1"/>
      <protection/>
    </xf>
    <xf numFmtId="3" fontId="0" fillId="0" borderId="14" xfId="53" applyNumberFormat="1" applyFont="1" applyBorder="1" applyAlignment="1">
      <alignment vertical="center" wrapText="1"/>
      <protection/>
    </xf>
    <xf numFmtId="0" fontId="27" fillId="0" borderId="0" xfId="0" applyFont="1" applyAlignment="1">
      <alignment vertical="center"/>
    </xf>
    <xf numFmtId="0" fontId="25" fillId="0" borderId="0" xfId="52" applyFont="1" applyBorder="1" applyAlignment="1">
      <alignment vertical="center"/>
      <protection/>
    </xf>
    <xf numFmtId="0" fontId="25" fillId="0" borderId="0" xfId="52" applyFont="1" applyAlignment="1">
      <alignment vertical="center"/>
      <protection/>
    </xf>
    <xf numFmtId="0" fontId="0" fillId="0" borderId="0" xfId="52" applyAlignment="1">
      <alignment vertical="center"/>
      <protection/>
    </xf>
    <xf numFmtId="3" fontId="19" fillId="0" borderId="17" xfId="52" applyNumberFormat="1" applyFont="1" applyBorder="1" applyAlignment="1">
      <alignment vertical="center"/>
      <protection/>
    </xf>
    <xf numFmtId="3" fontId="0" fillId="0" borderId="0" xfId="54" applyNumberFormat="1" applyFont="1" applyBorder="1" applyAlignment="1">
      <alignment horizontal="right" vertical="center" wrapText="1"/>
      <protection/>
    </xf>
    <xf numFmtId="0" fontId="0" fillId="0" borderId="0" xfId="54" applyAlignment="1">
      <alignment vertical="center"/>
      <protection/>
    </xf>
    <xf numFmtId="0" fontId="25" fillId="0" borderId="0" xfId="54" applyFont="1" applyAlignment="1">
      <alignment horizontal="right" vertical="center"/>
      <protection/>
    </xf>
    <xf numFmtId="0" fontId="26" fillId="0" borderId="0" xfId="54" applyFont="1" applyAlignment="1">
      <alignment horizontal="center" vertical="center"/>
      <protection/>
    </xf>
    <xf numFmtId="0" fontId="0" fillId="0" borderId="0" xfId="54" applyAlignment="1">
      <alignment horizontal="right" vertical="center"/>
      <protection/>
    </xf>
    <xf numFmtId="0" fontId="25" fillId="0" borderId="0" xfId="0" applyFont="1" applyAlignment="1">
      <alignment horizontal="center" vertical="center"/>
    </xf>
    <xf numFmtId="0" fontId="30" fillId="20" borderId="18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3" fontId="19" fillId="0" borderId="14" xfId="54" applyNumberFormat="1" applyFont="1" applyBorder="1" applyAlignment="1">
      <alignment vertical="center" wrapText="1"/>
      <protection/>
    </xf>
    <xf numFmtId="3" fontId="0" fillId="0" borderId="14" xfId="54" applyNumberFormat="1" applyFont="1" applyBorder="1" applyAlignment="1">
      <alignment vertical="center" wrapText="1"/>
      <protection/>
    </xf>
    <xf numFmtId="3" fontId="0" fillId="0" borderId="0" xfId="0" applyNumberFormat="1" applyAlignment="1">
      <alignment vertical="center"/>
    </xf>
    <xf numFmtId="0" fontId="18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4" fillId="0" borderId="0" xfId="55" applyFont="1">
      <alignment/>
      <protection/>
    </xf>
    <xf numFmtId="49" fontId="24" fillId="0" borderId="0" xfId="55" applyNumberFormat="1" applyFont="1">
      <alignment/>
      <protection/>
    </xf>
    <xf numFmtId="3" fontId="24" fillId="0" borderId="0" xfId="55" applyNumberFormat="1" applyFont="1">
      <alignment/>
      <protection/>
    </xf>
    <xf numFmtId="0" fontId="29" fillId="0" borderId="14" xfId="55" applyFont="1" applyBorder="1" applyAlignment="1">
      <alignment horizontal="center" vertical="center"/>
      <protection/>
    </xf>
    <xf numFmtId="49" fontId="29" fillId="0" borderId="14" xfId="55" applyNumberFormat="1" applyFont="1" applyBorder="1" applyAlignment="1">
      <alignment horizontal="center" vertical="center"/>
      <protection/>
    </xf>
    <xf numFmtId="3" fontId="29" fillId="0" borderId="14" xfId="55" applyNumberFormat="1" applyFont="1" applyBorder="1" applyAlignment="1">
      <alignment horizontal="center" vertical="center"/>
      <protection/>
    </xf>
    <xf numFmtId="0" fontId="28" fillId="0" borderId="19" xfId="55" applyFont="1" applyBorder="1" applyAlignment="1">
      <alignment horizontal="center"/>
      <protection/>
    </xf>
    <xf numFmtId="0" fontId="28" fillId="0" borderId="19" xfId="55" applyFont="1" applyBorder="1">
      <alignment/>
      <protection/>
    </xf>
    <xf numFmtId="3" fontId="30" fillId="0" borderId="19" xfId="55" applyNumberFormat="1" applyFont="1" applyBorder="1">
      <alignment/>
      <protection/>
    </xf>
    <xf numFmtId="0" fontId="33" fillId="0" borderId="20" xfId="55" applyFont="1" applyBorder="1">
      <alignment/>
      <protection/>
    </xf>
    <xf numFmtId="0" fontId="24" fillId="0" borderId="20" xfId="55" applyFont="1" applyBorder="1">
      <alignment/>
      <protection/>
    </xf>
    <xf numFmtId="49" fontId="24" fillId="0" borderId="20" xfId="55" applyNumberFormat="1" applyFont="1" applyBorder="1">
      <alignment/>
      <protection/>
    </xf>
    <xf numFmtId="3" fontId="24" fillId="0" borderId="20" xfId="55" applyNumberFormat="1" applyFont="1" applyBorder="1">
      <alignment/>
      <protection/>
    </xf>
    <xf numFmtId="0" fontId="24" fillId="0" borderId="20" xfId="55" applyFont="1" applyBorder="1" applyAlignment="1">
      <alignment/>
      <protection/>
    </xf>
    <xf numFmtId="49" fontId="24" fillId="0" borderId="20" xfId="55" applyNumberFormat="1" applyFont="1" applyBorder="1" applyAlignment="1">
      <alignment/>
      <protection/>
    </xf>
    <xf numFmtId="3" fontId="24" fillId="0" borderId="20" xfId="55" applyNumberFormat="1" applyFont="1" applyBorder="1" applyAlignment="1">
      <alignment/>
      <protection/>
    </xf>
    <xf numFmtId="0" fontId="33" fillId="0" borderId="20" xfId="55" applyFont="1" applyBorder="1" applyAlignment="1">
      <alignment horizontal="center"/>
      <protection/>
    </xf>
    <xf numFmtId="0" fontId="28" fillId="0" borderId="20" xfId="55" applyFont="1" applyBorder="1" applyAlignment="1">
      <alignment horizontal="center"/>
      <protection/>
    </xf>
    <xf numFmtId="0" fontId="28" fillId="0" borderId="20" xfId="55" applyFont="1" applyBorder="1">
      <alignment/>
      <protection/>
    </xf>
    <xf numFmtId="3" fontId="30" fillId="0" borderId="20" xfId="55" applyNumberFormat="1" applyFont="1" applyBorder="1">
      <alignment/>
      <protection/>
    </xf>
    <xf numFmtId="0" fontId="33" fillId="0" borderId="21" xfId="55" applyFont="1" applyBorder="1" applyAlignment="1">
      <alignment horizontal="center"/>
      <protection/>
    </xf>
    <xf numFmtId="0" fontId="33" fillId="0" borderId="21" xfId="55" applyFont="1" applyBorder="1">
      <alignment/>
      <protection/>
    </xf>
    <xf numFmtId="3" fontId="30" fillId="0" borderId="14" xfId="55" applyNumberFormat="1" applyFont="1" applyBorder="1">
      <alignment/>
      <protection/>
    </xf>
    <xf numFmtId="0" fontId="34" fillId="0" borderId="0" xfId="55" applyFont="1">
      <alignment/>
      <protection/>
    </xf>
    <xf numFmtId="49" fontId="34" fillId="0" borderId="0" xfId="55" applyNumberFormat="1" applyFont="1">
      <alignment/>
      <protection/>
    </xf>
    <xf numFmtId="3" fontId="34" fillId="0" borderId="0" xfId="55" applyNumberFormat="1" applyFont="1">
      <alignment/>
      <protection/>
    </xf>
    <xf numFmtId="3" fontId="28" fillId="20" borderId="14" xfId="55" applyNumberFormat="1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/>
    </xf>
    <xf numFmtId="0" fontId="20" fillId="20" borderId="22" xfId="0" applyFont="1" applyFill="1" applyBorder="1" applyAlignment="1">
      <alignment horizontal="center" vertical="center"/>
    </xf>
    <xf numFmtId="0" fontId="20" fillId="20" borderId="23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35" fillId="20" borderId="14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8" fillId="0" borderId="0" xfId="0" applyFont="1" applyAlignment="1">
      <alignment vertical="center"/>
    </xf>
    <xf numFmtId="0" fontId="20" fillId="0" borderId="0" xfId="52" applyFont="1" applyBorder="1" applyAlignment="1">
      <alignment horizontal="center" vertical="center"/>
      <protection/>
    </xf>
    <xf numFmtId="3" fontId="20" fillId="0" borderId="0" xfId="52" applyNumberFormat="1" applyFont="1" applyBorder="1" applyAlignment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19" xfId="0" applyBorder="1" applyAlignment="1">
      <alignment horizontal="center" vertical="center"/>
    </xf>
    <xf numFmtId="49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vertical="center" wrapText="1"/>
    </xf>
    <xf numFmtId="3" fontId="0" fillId="0" borderId="19" xfId="0" applyNumberFormat="1" applyBorder="1" applyAlignment="1">
      <alignment vertical="center"/>
    </xf>
    <xf numFmtId="3" fontId="0" fillId="0" borderId="19" xfId="0" applyNumberFormat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4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0" fillId="0" borderId="25" xfId="0" applyNumberFormat="1" applyBorder="1" applyAlignment="1">
      <alignment vertical="center"/>
    </xf>
    <xf numFmtId="0" fontId="19" fillId="0" borderId="0" xfId="0" applyFont="1" applyAlignment="1">
      <alignment/>
    </xf>
    <xf numFmtId="3" fontId="19" fillId="0" borderId="14" xfId="52" applyNumberFormat="1" applyFont="1" applyBorder="1" applyAlignment="1">
      <alignment vertical="center"/>
      <protection/>
    </xf>
    <xf numFmtId="49" fontId="0" fillId="0" borderId="14" xfId="52" applyNumberFormat="1" applyFont="1" applyBorder="1" applyAlignment="1">
      <alignment horizontal="center" vertical="center"/>
      <protection/>
    </xf>
    <xf numFmtId="0" fontId="0" fillId="0" borderId="0" xfId="53" applyFont="1" applyFill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37" fillId="0" borderId="0" xfId="0" applyNumberFormat="1" applyFont="1" applyAlignment="1">
      <alignment horizontal="right" vertical="center"/>
    </xf>
    <xf numFmtId="3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9" fillId="0" borderId="0" xfId="54" applyFont="1" applyBorder="1" applyAlignment="1">
      <alignment horizontal="center" vertical="center" wrapText="1"/>
      <protection/>
    </xf>
    <xf numFmtId="3" fontId="19" fillId="0" borderId="0" xfId="54" applyNumberFormat="1" applyFont="1" applyBorder="1" applyAlignment="1">
      <alignment vertical="center" wrapText="1"/>
      <protection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3" fillId="0" borderId="26" xfId="55" applyFont="1" applyBorder="1" applyAlignment="1">
      <alignment horizontal="center" vertical="center"/>
      <protection/>
    </xf>
    <xf numFmtId="0" fontId="33" fillId="0" borderId="27" xfId="55" applyFont="1" applyBorder="1">
      <alignment/>
      <protection/>
    </xf>
    <xf numFmtId="0" fontId="24" fillId="0" borderId="26" xfId="55" applyFont="1" applyBorder="1" applyAlignment="1">
      <alignment/>
      <protection/>
    </xf>
    <xf numFmtId="49" fontId="24" fillId="0" borderId="27" xfId="55" applyNumberFormat="1" applyFont="1" applyBorder="1" applyAlignment="1">
      <alignment/>
      <protection/>
    </xf>
    <xf numFmtId="3" fontId="24" fillId="0" borderId="11" xfId="55" applyNumberFormat="1" applyFont="1" applyBorder="1">
      <alignment/>
      <protection/>
    </xf>
    <xf numFmtId="3" fontId="24" fillId="0" borderId="11" xfId="55" applyNumberFormat="1" applyFont="1" applyBorder="1" applyAlignment="1">
      <alignment/>
      <protection/>
    </xf>
    <xf numFmtId="0" fontId="34" fillId="0" borderId="0" xfId="0" applyFont="1" applyAlignment="1">
      <alignment/>
    </xf>
    <xf numFmtId="0" fontId="28" fillId="0" borderId="0" xfId="55" applyFont="1" applyBorder="1" applyAlignment="1">
      <alignment horizontal="center"/>
      <protection/>
    </xf>
    <xf numFmtId="0" fontId="30" fillId="0" borderId="0" xfId="55" applyFont="1" applyBorder="1" applyAlignment="1">
      <alignment horizontal="center"/>
      <protection/>
    </xf>
    <xf numFmtId="3" fontId="30" fillId="0" borderId="0" xfId="55" applyNumberFormat="1" applyFont="1" applyBorder="1">
      <alignment/>
      <protection/>
    </xf>
    <xf numFmtId="0" fontId="19" fillId="0" borderId="0" xfId="53" applyFont="1" applyBorder="1" applyAlignment="1">
      <alignment horizontal="center" vertical="center" wrapText="1"/>
      <protection/>
    </xf>
    <xf numFmtId="3" fontId="19" fillId="0" borderId="0" xfId="53" applyNumberFormat="1" applyFont="1" applyBorder="1" applyAlignment="1">
      <alignment vertical="center" wrapText="1"/>
      <protection/>
    </xf>
    <xf numFmtId="3" fontId="19" fillId="0" borderId="0" xfId="52" applyNumberFormat="1" applyFont="1" applyBorder="1" applyAlignment="1">
      <alignment vertical="center"/>
      <protection/>
    </xf>
    <xf numFmtId="0" fontId="19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3" fontId="20" fillId="20" borderId="14" xfId="0" applyNumberFormat="1" applyFont="1" applyFill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43" fillId="0" borderId="0" xfId="0" applyFont="1" applyAlignment="1">
      <alignment/>
    </xf>
    <xf numFmtId="0" fontId="43" fillId="0" borderId="0" xfId="53" applyFont="1" applyFill="1" applyAlignment="1">
      <alignment horizontal="right"/>
      <protection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49" fontId="19" fillId="0" borderId="14" xfId="52" applyNumberFormat="1" applyFont="1" applyBorder="1" applyAlignment="1">
      <alignment horizontal="center" vertical="center"/>
      <protection/>
    </xf>
    <xf numFmtId="3" fontId="0" fillId="0" borderId="10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20" fillId="0" borderId="14" xfId="0" applyNumberFormat="1" applyFont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0" fontId="19" fillId="0" borderId="18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4" xfId="0" applyFont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14" xfId="52" applyFont="1" applyBorder="1" applyAlignment="1">
      <alignment vertical="center" wrapText="1"/>
      <protection/>
    </xf>
    <xf numFmtId="0" fontId="19" fillId="0" borderId="14" xfId="52" applyFont="1" applyBorder="1" applyAlignment="1">
      <alignment vertical="center" wrapText="1"/>
      <protection/>
    </xf>
    <xf numFmtId="0" fontId="0" fillId="0" borderId="14" xfId="0" applyFont="1" applyBorder="1" applyAlignment="1">
      <alignment wrapText="1"/>
    </xf>
    <xf numFmtId="0" fontId="29" fillId="0" borderId="14" xfId="0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right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9" fillId="0" borderId="14" xfId="0" applyFont="1" applyBorder="1" applyAlignment="1">
      <alignment horizontal="right" vertical="center"/>
    </xf>
    <xf numFmtId="3" fontId="19" fillId="0" borderId="17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3" fontId="25" fillId="0" borderId="0" xfId="0" applyNumberFormat="1" applyFont="1" applyBorder="1" applyAlignment="1">
      <alignment vertical="center" wrapText="1"/>
    </xf>
    <xf numFmtId="0" fontId="19" fillId="0" borderId="15" xfId="0" applyFont="1" applyBorder="1" applyAlignment="1">
      <alignment vertical="top" wrapText="1"/>
    </xf>
    <xf numFmtId="0" fontId="0" fillId="0" borderId="15" xfId="52" applyFont="1" applyBorder="1" applyAlignment="1">
      <alignment vertical="top" wrapText="1"/>
      <protection/>
    </xf>
    <xf numFmtId="49" fontId="0" fillId="0" borderId="0" xfId="0" applyNumberFormat="1" applyFont="1" applyAlignment="1">
      <alignment/>
    </xf>
    <xf numFmtId="0" fontId="42" fillId="0" borderId="0" xfId="0" applyFont="1" applyAlignment="1">
      <alignment horizontal="left" vertical="center" wrapText="1"/>
    </xf>
    <xf numFmtId="3" fontId="19" fillId="0" borderId="17" xfId="0" applyNumberFormat="1" applyFont="1" applyBorder="1" applyAlignment="1">
      <alignment horizontal="right" vertical="center"/>
    </xf>
    <xf numFmtId="0" fontId="36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36" fillId="0" borderId="0" xfId="0" applyFont="1" applyAlignment="1">
      <alignment horizontal="center" vertical="top" wrapText="1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24" xfId="0" applyNumberForma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49" fontId="0" fillId="0" borderId="14" xfId="53" applyNumberFormat="1" applyFont="1" applyBorder="1" applyAlignment="1">
      <alignment horizontal="right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43" fillId="0" borderId="14" xfId="0" applyNumberFormat="1" applyFont="1" applyBorder="1" applyAlignment="1">
      <alignment vertical="center" wrapText="1"/>
    </xf>
    <xf numFmtId="49" fontId="19" fillId="0" borderId="10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/>
    </xf>
    <xf numFmtId="0" fontId="20" fillId="20" borderId="12" xfId="0" applyFont="1" applyFill="1" applyBorder="1" applyAlignment="1">
      <alignment horizontal="center" vertical="center"/>
    </xf>
    <xf numFmtId="3" fontId="20" fillId="20" borderId="14" xfId="0" applyNumberFormat="1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/>
    </xf>
    <xf numFmtId="3" fontId="0" fillId="0" borderId="22" xfId="0" applyNumberFormat="1" applyBorder="1" applyAlignment="1">
      <alignment horizontal="right" vertical="center"/>
    </xf>
    <xf numFmtId="0" fontId="19" fillId="0" borderId="14" xfId="0" applyFont="1" applyBorder="1" applyAlignment="1">
      <alignment vertical="center" wrapText="1"/>
    </xf>
    <xf numFmtId="3" fontId="19" fillId="0" borderId="22" xfId="0" applyNumberFormat="1" applyFont="1" applyBorder="1" applyAlignment="1">
      <alignment horizontal="right" vertical="center"/>
    </xf>
    <xf numFmtId="3" fontId="19" fillId="0" borderId="15" xfId="0" applyNumberFormat="1" applyFont="1" applyBorder="1" applyAlignment="1">
      <alignment horizontal="right" vertical="center"/>
    </xf>
    <xf numFmtId="3" fontId="19" fillId="0" borderId="16" xfId="0" applyNumberFormat="1" applyFont="1" applyBorder="1" applyAlignment="1">
      <alignment horizontal="right" vertic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14" xfId="0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3" fontId="0" fillId="0" borderId="14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vertical="center"/>
    </xf>
    <xf numFmtId="3" fontId="19" fillId="0" borderId="14" xfId="53" applyNumberFormat="1" applyFont="1" applyBorder="1" applyAlignment="1">
      <alignment horizontal="right" vertical="center" wrapText="1"/>
      <protection/>
    </xf>
    <xf numFmtId="4" fontId="19" fillId="0" borderId="14" xfId="53" applyNumberFormat="1" applyFont="1" applyBorder="1" applyAlignment="1">
      <alignment vertical="center" wrapText="1"/>
      <protection/>
    </xf>
    <xf numFmtId="3" fontId="20" fillId="0" borderId="14" xfId="52" applyNumberFormat="1" applyFont="1" applyBorder="1" applyAlignment="1">
      <alignment vertical="center"/>
      <protection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20" fillId="20" borderId="18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3" fontId="0" fillId="0" borderId="19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indent="1"/>
    </xf>
    <xf numFmtId="3" fontId="0" fillId="0" borderId="20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0" fontId="0" fillId="0" borderId="21" xfId="0" applyFont="1" applyBorder="1" applyAlignment="1">
      <alignment horizontal="left" vertical="center" indent="2"/>
    </xf>
    <xf numFmtId="3" fontId="0" fillId="0" borderId="21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4" fontId="20" fillId="0" borderId="14" xfId="0" applyNumberFormat="1" applyFont="1" applyBorder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9" fillId="0" borderId="29" xfId="0" applyFont="1" applyBorder="1" applyAlignment="1">
      <alignment/>
    </xf>
    <xf numFmtId="0" fontId="20" fillId="20" borderId="28" xfId="0" applyFont="1" applyFill="1" applyBorder="1" applyAlignment="1">
      <alignment horizontal="center"/>
    </xf>
    <xf numFmtId="0" fontId="20" fillId="20" borderId="17" xfId="0" applyFont="1" applyFill="1" applyBorder="1" applyAlignment="1">
      <alignment horizontal="center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22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26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center" vertical="center"/>
    </xf>
    <xf numFmtId="0" fontId="20" fillId="20" borderId="27" xfId="0" applyFont="1" applyFill="1" applyBorder="1" applyAlignment="1">
      <alignment horizontal="center" vertical="center"/>
    </xf>
    <xf numFmtId="0" fontId="20" fillId="20" borderId="23" xfId="0" applyFont="1" applyFill="1" applyBorder="1" applyAlignment="1">
      <alignment horizontal="center" vertical="center"/>
    </xf>
    <xf numFmtId="0" fontId="20" fillId="20" borderId="29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28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20" fillId="0" borderId="18" xfId="52" applyFont="1" applyBorder="1" applyAlignment="1">
      <alignment horizontal="center" vertical="center"/>
      <protection/>
    </xf>
    <xf numFmtId="0" fontId="20" fillId="0" borderId="28" xfId="52" applyFont="1" applyBorder="1" applyAlignment="1">
      <alignment horizontal="center" vertical="center"/>
      <protection/>
    </xf>
    <xf numFmtId="0" fontId="20" fillId="0" borderId="17" xfId="52" applyFont="1" applyBorder="1" applyAlignment="1">
      <alignment horizontal="center" vertical="center"/>
      <protection/>
    </xf>
    <xf numFmtId="0" fontId="20" fillId="20" borderId="18" xfId="0" applyFont="1" applyFill="1" applyBorder="1" applyAlignment="1">
      <alignment horizontal="left" vertical="center"/>
    </xf>
    <xf numFmtId="0" fontId="20" fillId="20" borderId="17" xfId="0" applyFont="1" applyFill="1" applyBorder="1" applyAlignment="1">
      <alignment horizontal="left" vertical="center"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8" xfId="0" applyFont="1" applyFill="1" applyBorder="1" applyAlignment="1">
      <alignment horizontal="center" vertical="center" wrapText="1"/>
    </xf>
    <xf numFmtId="0" fontId="28" fillId="20" borderId="17" xfId="0" applyFont="1" applyFill="1" applyBorder="1" applyAlignment="1">
      <alignment horizontal="center" vertical="center" wrapText="1"/>
    </xf>
    <xf numFmtId="0" fontId="28" fillId="20" borderId="15" xfId="0" applyFont="1" applyFill="1" applyBorder="1" applyAlignment="1">
      <alignment horizontal="center" vertical="center" wrapText="1"/>
    </xf>
    <xf numFmtId="0" fontId="28" fillId="20" borderId="22" xfId="0" applyFont="1" applyFill="1" applyBorder="1" applyAlignment="1">
      <alignment horizontal="center" vertical="center" wrapText="1"/>
    </xf>
    <xf numFmtId="0" fontId="28" fillId="20" borderId="16" xfId="0" applyFont="1" applyFill="1" applyBorder="1" applyAlignment="1">
      <alignment horizontal="center" vertical="center" wrapText="1"/>
    </xf>
    <xf numFmtId="0" fontId="28" fillId="20" borderId="23" xfId="0" applyFont="1" applyFill="1" applyBorder="1" applyAlignment="1">
      <alignment horizontal="center" vertical="center" wrapText="1"/>
    </xf>
    <xf numFmtId="0" fontId="28" fillId="20" borderId="29" xfId="0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9" fillId="0" borderId="18" xfId="53" applyFont="1" applyBorder="1" applyAlignment="1">
      <alignment horizontal="center" vertical="center" wrapText="1"/>
      <protection/>
    </xf>
    <xf numFmtId="0" fontId="19" fillId="0" borderId="28" xfId="53" applyFont="1" applyBorder="1" applyAlignment="1">
      <alignment horizontal="center" vertical="center" wrapText="1"/>
      <protection/>
    </xf>
    <xf numFmtId="0" fontId="19" fillId="0" borderId="17" xfId="53" applyFont="1" applyBorder="1" applyAlignment="1">
      <alignment horizontal="center" vertical="center" wrapText="1"/>
      <protection/>
    </xf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20" fillId="20" borderId="18" xfId="0" applyNumberFormat="1" applyFont="1" applyFill="1" applyBorder="1" applyAlignment="1">
      <alignment horizontal="center" wrapText="1"/>
    </xf>
    <xf numFmtId="3" fontId="20" fillId="20" borderId="28" xfId="0" applyNumberFormat="1" applyFont="1" applyFill="1" applyBorder="1" applyAlignment="1">
      <alignment horizontal="center" wrapText="1"/>
    </xf>
    <xf numFmtId="3" fontId="20" fillId="20" borderId="17" xfId="0" applyNumberFormat="1" applyFont="1" applyFill="1" applyBorder="1" applyAlignment="1">
      <alignment horizontal="center" wrapText="1"/>
    </xf>
    <xf numFmtId="3" fontId="20" fillId="20" borderId="14" xfId="0" applyNumberFormat="1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8" xfId="0" applyNumberFormat="1" applyFont="1" applyFill="1" applyBorder="1" applyAlignment="1">
      <alignment horizontal="center" vertical="center" wrapText="1"/>
    </xf>
    <xf numFmtId="3" fontId="20" fillId="20" borderId="28" xfId="0" applyNumberFormat="1" applyFont="1" applyFill="1" applyBorder="1" applyAlignment="1">
      <alignment horizontal="center" vertical="center" wrapText="1"/>
    </xf>
    <xf numFmtId="3" fontId="20" fillId="20" borderId="17" xfId="0" applyNumberFormat="1" applyFont="1" applyFill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19" fillId="0" borderId="18" xfId="54" applyFont="1" applyBorder="1" applyAlignment="1">
      <alignment horizontal="center" vertical="center" wrapText="1"/>
      <protection/>
    </xf>
    <xf numFmtId="0" fontId="19" fillId="0" borderId="28" xfId="54" applyFont="1" applyBorder="1" applyAlignment="1">
      <alignment horizontal="center" vertical="center" wrapText="1"/>
      <protection/>
    </xf>
    <xf numFmtId="0" fontId="19" fillId="0" borderId="17" xfId="54" applyFont="1" applyBorder="1" applyAlignment="1">
      <alignment horizontal="center" vertical="center" wrapText="1"/>
      <protection/>
    </xf>
    <xf numFmtId="0" fontId="30" fillId="20" borderId="10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30" fillId="20" borderId="15" xfId="0" applyFont="1" applyFill="1" applyBorder="1" applyAlignment="1">
      <alignment horizontal="center" vertical="center" wrapText="1"/>
    </xf>
    <xf numFmtId="0" fontId="30" fillId="20" borderId="22" xfId="0" applyFont="1" applyFill="1" applyBorder="1" applyAlignment="1">
      <alignment horizontal="center" vertical="center" wrapText="1"/>
    </xf>
    <xf numFmtId="0" fontId="30" fillId="20" borderId="16" xfId="0" applyFont="1" applyFill="1" applyBorder="1" applyAlignment="1">
      <alignment horizontal="center" vertical="center" wrapText="1"/>
    </xf>
    <xf numFmtId="0" fontId="30" fillId="20" borderId="23" xfId="0" applyFont="1" applyFill="1" applyBorder="1" applyAlignment="1">
      <alignment horizontal="center" vertical="center" wrapText="1"/>
    </xf>
    <xf numFmtId="0" fontId="30" fillId="20" borderId="29" xfId="0" applyFont="1" applyFill="1" applyBorder="1" applyAlignment="1">
      <alignment horizontal="center" vertical="center" wrapText="1"/>
    </xf>
    <xf numFmtId="0" fontId="30" fillId="20" borderId="13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0" fontId="20" fillId="20" borderId="14" xfId="0" applyFont="1" applyFill="1" applyBorder="1" applyAlignment="1">
      <alignment horizontal="center" vertical="center"/>
    </xf>
    <xf numFmtId="49" fontId="20" fillId="20" borderId="14" xfId="0" applyNumberFormat="1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3" fontId="20" fillId="20" borderId="10" xfId="0" applyNumberFormat="1" applyFont="1" applyFill="1" applyBorder="1" applyAlignment="1">
      <alignment horizontal="center" vertical="center" wrapText="1"/>
    </xf>
    <xf numFmtId="3" fontId="20" fillId="20" borderId="11" xfId="0" applyNumberFormat="1" applyFont="1" applyFill="1" applyBorder="1" applyAlignment="1">
      <alignment horizontal="center" vertical="center" wrapText="1"/>
    </xf>
    <xf numFmtId="3" fontId="20" fillId="20" borderId="1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3" fontId="39" fillId="20" borderId="14" xfId="0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/>
    </xf>
    <xf numFmtId="0" fontId="19" fillId="20" borderId="11" xfId="0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3" fontId="19" fillId="20" borderId="10" xfId="0" applyNumberFormat="1" applyFont="1" applyFill="1" applyBorder="1" applyAlignment="1">
      <alignment horizontal="center" vertical="center" wrapText="1"/>
    </xf>
    <xf numFmtId="3" fontId="19" fillId="20" borderId="11" xfId="0" applyNumberFormat="1" applyFont="1" applyFill="1" applyBorder="1" applyAlignment="1">
      <alignment horizontal="center" vertical="center" wrapText="1"/>
    </xf>
    <xf numFmtId="3" fontId="19" fillId="20" borderId="12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0" fillId="0" borderId="1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top" wrapText="1"/>
    </xf>
    <xf numFmtId="3" fontId="20" fillId="20" borderId="14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9" fillId="20" borderId="14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 wrapText="1"/>
    </xf>
    <xf numFmtId="0" fontId="34" fillId="0" borderId="0" xfId="55" applyFont="1" applyAlignment="1">
      <alignment horizontal="left"/>
      <protection/>
    </xf>
    <xf numFmtId="0" fontId="24" fillId="0" borderId="30" xfId="55" applyFont="1" applyBorder="1" applyAlignment="1">
      <alignment horizontal="center"/>
      <protection/>
    </xf>
    <xf numFmtId="0" fontId="24" fillId="0" borderId="31" xfId="55" applyFont="1" applyBorder="1" applyAlignment="1">
      <alignment horizontal="center"/>
      <protection/>
    </xf>
    <xf numFmtId="0" fontId="24" fillId="0" borderId="32" xfId="55" applyFont="1" applyBorder="1" applyAlignment="1">
      <alignment horizontal="center"/>
      <protection/>
    </xf>
    <xf numFmtId="0" fontId="33" fillId="0" borderId="20" xfId="55" applyFont="1" applyBorder="1" applyAlignment="1">
      <alignment horizontal="center" vertical="center"/>
      <protection/>
    </xf>
    <xf numFmtId="0" fontId="24" fillId="0" borderId="33" xfId="55" applyFont="1" applyBorder="1" applyAlignment="1">
      <alignment horizontal="left" wrapText="1"/>
      <protection/>
    </xf>
    <xf numFmtId="0" fontId="24" fillId="0" borderId="34" xfId="55" applyFont="1" applyBorder="1" applyAlignment="1">
      <alignment horizontal="left"/>
      <protection/>
    </xf>
    <xf numFmtId="0" fontId="24" fillId="0" borderId="35" xfId="55" applyFont="1" applyBorder="1" applyAlignment="1">
      <alignment horizontal="left"/>
      <protection/>
    </xf>
    <xf numFmtId="0" fontId="24" fillId="0" borderId="26" xfId="55" applyFont="1" applyBorder="1" applyAlignment="1">
      <alignment horizontal="left"/>
      <protection/>
    </xf>
    <xf numFmtId="0" fontId="24" fillId="0" borderId="0" xfId="55" applyFont="1" applyBorder="1" applyAlignment="1">
      <alignment horizontal="left"/>
      <protection/>
    </xf>
    <xf numFmtId="0" fontId="24" fillId="0" borderId="27" xfId="55" applyFont="1" applyBorder="1" applyAlignment="1">
      <alignment horizontal="left"/>
      <protection/>
    </xf>
    <xf numFmtId="0" fontId="24" fillId="0" borderId="36" xfId="55" applyFont="1" applyBorder="1" applyAlignment="1">
      <alignment horizontal="left"/>
      <protection/>
    </xf>
    <xf numFmtId="0" fontId="24" fillId="0" borderId="37" xfId="55" applyFont="1" applyBorder="1" applyAlignment="1">
      <alignment horizontal="left"/>
      <protection/>
    </xf>
    <xf numFmtId="0" fontId="24" fillId="0" borderId="38" xfId="55" applyFont="1" applyBorder="1" applyAlignment="1">
      <alignment horizontal="left"/>
      <protection/>
    </xf>
    <xf numFmtId="0" fontId="28" fillId="0" borderId="18" xfId="55" applyFont="1" applyBorder="1" applyAlignment="1">
      <alignment horizontal="center"/>
      <protection/>
    </xf>
    <xf numFmtId="0" fontId="28" fillId="0" borderId="17" xfId="55" applyFont="1" applyBorder="1" applyAlignment="1">
      <alignment horizontal="center"/>
      <protection/>
    </xf>
    <xf numFmtId="0" fontId="30" fillId="0" borderId="18" xfId="55" applyFont="1" applyBorder="1" applyAlignment="1">
      <alignment horizontal="center"/>
      <protection/>
    </xf>
    <xf numFmtId="0" fontId="30" fillId="0" borderId="17" xfId="55" applyFont="1" applyBorder="1" applyAlignment="1">
      <alignment horizontal="center"/>
      <protection/>
    </xf>
    <xf numFmtId="0" fontId="24" fillId="0" borderId="39" xfId="55" applyFont="1" applyBorder="1" applyAlignment="1">
      <alignment horizontal="center"/>
      <protection/>
    </xf>
    <xf numFmtId="0" fontId="24" fillId="0" borderId="40" xfId="55" applyFont="1" applyBorder="1" applyAlignment="1">
      <alignment horizontal="center"/>
      <protection/>
    </xf>
    <xf numFmtId="0" fontId="24" fillId="0" borderId="41" xfId="55" applyFont="1" applyBorder="1" applyAlignment="1">
      <alignment horizontal="center"/>
      <protection/>
    </xf>
    <xf numFmtId="0" fontId="30" fillId="0" borderId="39" xfId="55" applyFont="1" applyBorder="1" applyAlignment="1">
      <alignment horizontal="center"/>
      <protection/>
    </xf>
    <xf numFmtId="0" fontId="30" fillId="0" borderId="41" xfId="55" applyFont="1" applyBorder="1" applyAlignment="1">
      <alignment horizontal="center"/>
      <protection/>
    </xf>
    <xf numFmtId="0" fontId="30" fillId="0" borderId="42" xfId="55" applyFont="1" applyBorder="1" applyAlignment="1">
      <alignment horizontal="center"/>
      <protection/>
    </xf>
    <xf numFmtId="0" fontId="30" fillId="0" borderId="43" xfId="55" applyFont="1" applyBorder="1" applyAlignment="1">
      <alignment horizontal="center"/>
      <protection/>
    </xf>
    <xf numFmtId="3" fontId="28" fillId="20" borderId="14" xfId="55" applyNumberFormat="1" applyFont="1" applyFill="1" applyBorder="1" applyAlignment="1">
      <alignment horizontal="center" vertical="center"/>
      <protection/>
    </xf>
    <xf numFmtId="3" fontId="28" fillId="20" borderId="14" xfId="55" applyNumberFormat="1" applyFont="1" applyFill="1" applyBorder="1" applyAlignment="1">
      <alignment horizontal="center" vertical="center" wrapText="1"/>
      <protection/>
    </xf>
    <xf numFmtId="0" fontId="44" fillId="0" borderId="0" xfId="55" applyFont="1" applyAlignment="1">
      <alignment horizontal="center" wrapText="1"/>
      <protection/>
    </xf>
    <xf numFmtId="0" fontId="44" fillId="0" borderId="0" xfId="55" applyFont="1" applyAlignment="1">
      <alignment horizontal="center"/>
      <protection/>
    </xf>
    <xf numFmtId="0" fontId="28" fillId="20" borderId="14" xfId="55" applyFont="1" applyFill="1" applyBorder="1" applyAlignment="1">
      <alignment horizontal="center" vertical="center"/>
      <protection/>
    </xf>
    <xf numFmtId="0" fontId="28" fillId="20" borderId="14" xfId="55" applyFont="1" applyFill="1" applyBorder="1" applyAlignment="1">
      <alignment horizontal="center" vertical="center" wrapText="1"/>
      <protection/>
    </xf>
    <xf numFmtId="49" fontId="28" fillId="20" borderId="14" xfId="55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Arkusz3" xfId="53"/>
    <cellStyle name="Normalny_Arkusz5" xfId="54"/>
    <cellStyle name="Normalny_zal_Szczecin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workbookViewId="0" topLeftCell="A9">
      <selection activeCell="G21" sqref="G21"/>
    </sheetView>
  </sheetViews>
  <sheetFormatPr defaultColWidth="9.140625" defaultRowHeight="12.75"/>
  <cols>
    <col min="1" max="1" width="6.00390625" style="0" customWidth="1"/>
    <col min="2" max="2" width="37.00390625" style="0" customWidth="1"/>
    <col min="3" max="3" width="12.140625" style="0" customWidth="1"/>
    <col min="4" max="4" width="9.421875" style="0" customWidth="1"/>
    <col min="5" max="5" width="13.00390625" style="0" customWidth="1"/>
    <col min="6" max="6" width="10.00390625" style="0" customWidth="1"/>
    <col min="7" max="7" width="9.140625" style="0" bestFit="1" customWidth="1"/>
    <col min="8" max="8" width="13.140625" style="0" customWidth="1"/>
    <col min="9" max="9" width="11.421875" style="0" customWidth="1"/>
    <col min="10" max="10" width="9.140625" style="0" bestFit="1" customWidth="1"/>
    <col min="11" max="11" width="13.57421875" style="0" customWidth="1"/>
    <col min="13" max="13" width="9.140625" style="0" hidden="1" customWidth="1"/>
  </cols>
  <sheetData>
    <row r="1" spans="2:12" ht="14.25" customHeight="1">
      <c r="B1" s="3"/>
      <c r="C1" s="3"/>
      <c r="D1" s="3"/>
      <c r="E1" s="3"/>
      <c r="G1" s="1"/>
      <c r="H1" s="1"/>
      <c r="I1" s="1"/>
      <c r="J1" s="1"/>
      <c r="K1" s="2" t="s">
        <v>371</v>
      </c>
      <c r="L1" s="2"/>
    </row>
    <row r="2" spans="2:12" ht="15.75" customHeight="1">
      <c r="B2" s="3"/>
      <c r="C2" s="3"/>
      <c r="D2" s="3"/>
      <c r="E2" s="3"/>
      <c r="G2" s="1"/>
      <c r="H2" s="1"/>
      <c r="I2" s="1"/>
      <c r="J2" s="1"/>
      <c r="K2" s="2" t="s">
        <v>332</v>
      </c>
      <c r="L2" s="2"/>
    </row>
    <row r="3" spans="1:5" ht="16.5" customHeight="1">
      <c r="A3" s="109"/>
      <c r="B3" s="304" t="s">
        <v>111</v>
      </c>
      <c r="C3" s="304"/>
      <c r="D3" s="304"/>
      <c r="E3" s="3"/>
    </row>
    <row r="4" spans="2:5" ht="0.75" customHeight="1" hidden="1">
      <c r="B4" s="3"/>
      <c r="C4" s="3"/>
      <c r="D4" s="3"/>
      <c r="E4" s="3"/>
    </row>
    <row r="5" spans="3:5" ht="12.75" hidden="1">
      <c r="C5" s="305"/>
      <c r="D5" s="305"/>
      <c r="E5" s="305"/>
    </row>
    <row r="6" spans="1:11" ht="12.75">
      <c r="A6" s="4"/>
      <c r="B6" s="4"/>
      <c r="C6" s="100"/>
      <c r="D6" s="100"/>
      <c r="E6" s="100"/>
      <c r="F6" s="306"/>
      <c r="G6" s="306"/>
      <c r="H6" s="306"/>
      <c r="I6" s="306"/>
      <c r="J6" s="306"/>
      <c r="K6" s="307"/>
    </row>
    <row r="7" spans="1:11" ht="12.75">
      <c r="A7" s="308" t="s">
        <v>0</v>
      </c>
      <c r="B7" s="308"/>
      <c r="C7" s="310" t="s">
        <v>1</v>
      </c>
      <c r="D7" s="311"/>
      <c r="E7" s="312"/>
      <c r="F7" s="319" t="s">
        <v>19</v>
      </c>
      <c r="G7" s="319"/>
      <c r="H7" s="319"/>
      <c r="I7" s="319"/>
      <c r="J7" s="319"/>
      <c r="K7" s="320"/>
    </row>
    <row r="8" spans="1:11" ht="12.75">
      <c r="A8" s="308"/>
      <c r="B8" s="308"/>
      <c r="C8" s="313"/>
      <c r="D8" s="314"/>
      <c r="E8" s="315"/>
      <c r="F8" s="313" t="s">
        <v>2</v>
      </c>
      <c r="G8" s="321" t="s">
        <v>6</v>
      </c>
      <c r="H8" s="320"/>
      <c r="I8" s="322" t="s">
        <v>4</v>
      </c>
      <c r="J8" s="321" t="s">
        <v>6</v>
      </c>
      <c r="K8" s="320"/>
    </row>
    <row r="9" spans="1:11" ht="91.5" customHeight="1">
      <c r="A9" s="308"/>
      <c r="B9" s="309"/>
      <c r="C9" s="316"/>
      <c r="D9" s="317"/>
      <c r="E9" s="318"/>
      <c r="F9" s="316"/>
      <c r="G9" s="103" t="s">
        <v>112</v>
      </c>
      <c r="H9" s="104" t="s">
        <v>113</v>
      </c>
      <c r="I9" s="309"/>
      <c r="J9" s="102" t="s">
        <v>112</v>
      </c>
      <c r="K9" s="104" t="s">
        <v>113</v>
      </c>
    </row>
    <row r="10" spans="1:11" ht="17.25" customHeight="1">
      <c r="A10" s="103"/>
      <c r="B10" s="7"/>
      <c r="C10" s="105" t="s">
        <v>20</v>
      </c>
      <c r="D10" s="106" t="s">
        <v>21</v>
      </c>
      <c r="E10" s="105" t="s">
        <v>114</v>
      </c>
      <c r="F10" s="101"/>
      <c r="G10" s="103"/>
      <c r="H10" s="104"/>
      <c r="I10" s="7"/>
      <c r="J10" s="102"/>
      <c r="K10" s="104"/>
    </row>
    <row r="11" spans="1:11" ht="12.75">
      <c r="A11" s="10">
        <v>1</v>
      </c>
      <c r="B11" s="10">
        <v>2</v>
      </c>
      <c r="C11" s="301">
        <v>3</v>
      </c>
      <c r="D11" s="302"/>
      <c r="E11" s="303"/>
      <c r="F11" s="10">
        <v>4</v>
      </c>
      <c r="G11" s="10">
        <v>5</v>
      </c>
      <c r="H11" s="10">
        <v>6</v>
      </c>
      <c r="I11" s="10">
        <v>7</v>
      </c>
      <c r="J11" s="10">
        <v>8</v>
      </c>
      <c r="K11" s="10">
        <v>9</v>
      </c>
    </row>
    <row r="12" spans="1:11" ht="12.75">
      <c r="A12" s="244" t="s">
        <v>47</v>
      </c>
      <c r="B12" s="162" t="s">
        <v>323</v>
      </c>
      <c r="C12" s="179">
        <v>2000</v>
      </c>
      <c r="D12" s="179">
        <v>17000</v>
      </c>
      <c r="E12" s="179">
        <f aca="true" t="shared" si="0" ref="E12:E21">C12+D12</f>
        <v>19000</v>
      </c>
      <c r="F12" s="168">
        <v>2000</v>
      </c>
      <c r="G12" s="168">
        <v>0</v>
      </c>
      <c r="H12" s="168">
        <v>0</v>
      </c>
      <c r="I12" s="168">
        <v>17000</v>
      </c>
      <c r="J12" s="168">
        <v>0</v>
      </c>
      <c r="K12" s="180">
        <v>0</v>
      </c>
    </row>
    <row r="13" spans="1:11" s="22" customFormat="1" ht="63.75">
      <c r="A13" s="185"/>
      <c r="B13" s="186" t="s">
        <v>348</v>
      </c>
      <c r="C13" s="178">
        <v>0</v>
      </c>
      <c r="D13" s="178">
        <v>17000</v>
      </c>
      <c r="E13" s="177">
        <f t="shared" si="0"/>
        <v>17000</v>
      </c>
      <c r="F13" s="181">
        <v>0</v>
      </c>
      <c r="G13" s="181">
        <v>0</v>
      </c>
      <c r="H13" s="181">
        <v>0</v>
      </c>
      <c r="I13" s="177">
        <v>17000</v>
      </c>
      <c r="J13" s="181">
        <v>0</v>
      </c>
      <c r="K13" s="177">
        <v>0</v>
      </c>
    </row>
    <row r="14" spans="1:11" s="130" customFormat="1" ht="12.75">
      <c r="A14" s="262" t="s">
        <v>53</v>
      </c>
      <c r="B14" s="258" t="s">
        <v>179</v>
      </c>
      <c r="C14" s="259">
        <v>82006</v>
      </c>
      <c r="D14" s="260">
        <v>39180</v>
      </c>
      <c r="E14" s="182">
        <f>C14+D14</f>
        <v>121186</v>
      </c>
      <c r="F14" s="261">
        <v>121186</v>
      </c>
      <c r="G14" s="261">
        <v>82006</v>
      </c>
      <c r="H14" s="261">
        <v>0</v>
      </c>
      <c r="I14" s="261">
        <v>0</v>
      </c>
      <c r="J14" s="261">
        <v>0</v>
      </c>
      <c r="K14" s="261">
        <v>0</v>
      </c>
    </row>
    <row r="15" spans="1:11" s="22" customFormat="1" ht="18.75" customHeight="1">
      <c r="A15" s="185"/>
      <c r="B15" s="175" t="s">
        <v>363</v>
      </c>
      <c r="C15" s="257">
        <v>0</v>
      </c>
      <c r="D15" s="178">
        <v>39180</v>
      </c>
      <c r="E15" s="177">
        <f>C15+D15</f>
        <v>39180</v>
      </c>
      <c r="F15" s="181">
        <v>39180</v>
      </c>
      <c r="G15" s="181">
        <v>0</v>
      </c>
      <c r="H15" s="181">
        <v>0</v>
      </c>
      <c r="I15" s="181">
        <v>0</v>
      </c>
      <c r="J15" s="181">
        <v>0</v>
      </c>
      <c r="K15" s="181">
        <v>0</v>
      </c>
    </row>
    <row r="16" spans="1:11" s="263" customFormat="1" ht="12.75">
      <c r="A16" s="262" t="s">
        <v>56</v>
      </c>
      <c r="B16" s="264" t="s">
        <v>115</v>
      </c>
      <c r="C16" s="259">
        <v>1117655</v>
      </c>
      <c r="D16" s="260">
        <v>2288</v>
      </c>
      <c r="E16" s="182">
        <f t="shared" si="0"/>
        <v>1119943</v>
      </c>
      <c r="F16" s="261">
        <v>1119943</v>
      </c>
      <c r="G16" s="261">
        <v>280215</v>
      </c>
      <c r="H16" s="261">
        <v>0</v>
      </c>
      <c r="I16" s="261">
        <v>0</v>
      </c>
      <c r="J16" s="261">
        <v>0</v>
      </c>
      <c r="K16" s="261">
        <v>0</v>
      </c>
    </row>
    <row r="17" spans="1:11" s="22" customFormat="1" ht="25.5">
      <c r="A17" s="185"/>
      <c r="B17" s="175" t="s">
        <v>349</v>
      </c>
      <c r="C17" s="257">
        <v>0</v>
      </c>
      <c r="D17" s="178">
        <v>2288</v>
      </c>
      <c r="E17" s="177">
        <f t="shared" si="0"/>
        <v>2288</v>
      </c>
      <c r="F17" s="181">
        <v>2288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</row>
    <row r="18" spans="1:11" s="130" customFormat="1" ht="12.75">
      <c r="A18" s="262" t="s">
        <v>286</v>
      </c>
      <c r="B18" s="258" t="s">
        <v>287</v>
      </c>
      <c r="C18" s="259">
        <v>7940576</v>
      </c>
      <c r="D18" s="260">
        <v>1100</v>
      </c>
      <c r="E18" s="182">
        <f t="shared" si="0"/>
        <v>7941676</v>
      </c>
      <c r="F18" s="261">
        <v>7941676</v>
      </c>
      <c r="G18" s="261">
        <v>7931120</v>
      </c>
      <c r="H18" s="261">
        <v>0</v>
      </c>
      <c r="I18" s="261">
        <v>0</v>
      </c>
      <c r="J18" s="261">
        <v>0</v>
      </c>
      <c r="K18" s="261">
        <v>0</v>
      </c>
    </row>
    <row r="19" spans="1:11" s="22" customFormat="1" ht="12.75">
      <c r="A19" s="185"/>
      <c r="B19" s="175" t="s">
        <v>350</v>
      </c>
      <c r="C19" s="257">
        <v>256</v>
      </c>
      <c r="D19" s="178">
        <v>100</v>
      </c>
      <c r="E19" s="177">
        <f t="shared" si="0"/>
        <v>356</v>
      </c>
      <c r="F19" s="181">
        <v>100</v>
      </c>
      <c r="G19" s="181">
        <v>0</v>
      </c>
      <c r="H19" s="181">
        <v>0</v>
      </c>
      <c r="I19" s="181">
        <v>0</v>
      </c>
      <c r="J19" s="181">
        <v>0</v>
      </c>
      <c r="K19" s="181">
        <v>0</v>
      </c>
    </row>
    <row r="20" spans="1:11" s="22" customFormat="1" ht="25.5">
      <c r="A20" s="185"/>
      <c r="B20" s="175" t="s">
        <v>351</v>
      </c>
      <c r="C20" s="257">
        <v>2200</v>
      </c>
      <c r="D20" s="178">
        <v>1000</v>
      </c>
      <c r="E20" s="177">
        <f t="shared" si="0"/>
        <v>3200</v>
      </c>
      <c r="F20" s="181">
        <v>1000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</row>
    <row r="21" spans="1:11" ht="12.75">
      <c r="A21" s="222"/>
      <c r="B21" s="222" t="s">
        <v>116</v>
      </c>
      <c r="C21" s="230">
        <v>34306404</v>
      </c>
      <c r="D21" s="208">
        <f>D18+D16+D12+D14</f>
        <v>59568</v>
      </c>
      <c r="E21" s="208">
        <f t="shared" si="0"/>
        <v>34365972</v>
      </c>
      <c r="F21" s="208">
        <v>33337969</v>
      </c>
      <c r="G21" s="223">
        <v>8535912</v>
      </c>
      <c r="H21" s="223">
        <v>0</v>
      </c>
      <c r="I21" s="223">
        <v>1028003</v>
      </c>
      <c r="J21" s="223">
        <v>361003</v>
      </c>
      <c r="K21" s="223">
        <v>0</v>
      </c>
    </row>
    <row r="22" spans="1:11" s="22" customFormat="1" ht="12.75">
      <c r="A22"/>
      <c r="B22" s="37"/>
      <c r="C22" s="37"/>
      <c r="D22" s="37"/>
      <c r="E22" s="37"/>
      <c r="F22"/>
      <c r="G22"/>
      <c r="H22"/>
      <c r="I22"/>
      <c r="J22"/>
      <c r="K22"/>
    </row>
    <row r="23" spans="1:5" ht="12.75">
      <c r="A23" s="37"/>
      <c r="B23" s="37"/>
      <c r="C23" s="37"/>
      <c r="D23" s="37"/>
      <c r="E23" s="37"/>
    </row>
    <row r="24" spans="1:11" s="22" customFormat="1" ht="12.75">
      <c r="A24"/>
      <c r="B24" s="37"/>
      <c r="C24" s="37"/>
      <c r="D24" s="37"/>
      <c r="E24" s="37"/>
      <c r="F24"/>
      <c r="G24"/>
      <c r="H24"/>
      <c r="I24"/>
      <c r="J24"/>
      <c r="K24"/>
    </row>
    <row r="25" spans="1:11" s="22" customFormat="1" ht="12.75">
      <c r="A25"/>
      <c r="B25"/>
      <c r="C25"/>
      <c r="D25"/>
      <c r="E25"/>
      <c r="F25"/>
      <c r="G25"/>
      <c r="H25"/>
      <c r="I25"/>
      <c r="J25"/>
      <c r="K25"/>
    </row>
    <row r="26" spans="1:11" s="22" customFormat="1" ht="12.75">
      <c r="A26"/>
      <c r="B26"/>
      <c r="C26"/>
      <c r="D26"/>
      <c r="E26"/>
      <c r="F26"/>
      <c r="G26"/>
      <c r="H26"/>
      <c r="I26"/>
      <c r="J26"/>
      <c r="K26"/>
    </row>
    <row r="27" spans="1:11" s="22" customFormat="1" ht="12.75">
      <c r="A27"/>
      <c r="B27"/>
      <c r="C27"/>
      <c r="D27"/>
      <c r="E27"/>
      <c r="F27"/>
      <c r="G27"/>
      <c r="H27"/>
      <c r="I27"/>
      <c r="J27"/>
      <c r="K27"/>
    </row>
    <row r="29" spans="1:11" s="22" customFormat="1" ht="12.75">
      <c r="A29"/>
      <c r="B29"/>
      <c r="C29"/>
      <c r="D29"/>
      <c r="E29"/>
      <c r="F29"/>
      <c r="G29"/>
      <c r="H29"/>
      <c r="I29"/>
      <c r="J29"/>
      <c r="K29"/>
    </row>
    <row r="30" spans="1:11" s="165" customFormat="1" ht="12.75">
      <c r="A30"/>
      <c r="B30"/>
      <c r="C30"/>
      <c r="D30"/>
      <c r="E30"/>
      <c r="F30"/>
      <c r="G30"/>
      <c r="H30"/>
      <c r="I30"/>
      <c r="J30"/>
      <c r="K30"/>
    </row>
    <row r="32" spans="1:11" s="22" customFormat="1" ht="12.75">
      <c r="A32"/>
      <c r="B32"/>
      <c r="C32"/>
      <c r="D32"/>
      <c r="E32"/>
      <c r="F32"/>
      <c r="G32"/>
      <c r="H32"/>
      <c r="I32"/>
      <c r="J32"/>
      <c r="K32"/>
    </row>
    <row r="33" spans="1:11" s="165" customFormat="1" ht="12.75">
      <c r="A33"/>
      <c r="B33"/>
      <c r="C33"/>
      <c r="D33"/>
      <c r="E33"/>
      <c r="F33"/>
      <c r="G33"/>
      <c r="H33"/>
      <c r="I33"/>
      <c r="J33"/>
      <c r="K33"/>
    </row>
    <row r="34" spans="1:11" s="165" customFormat="1" ht="12.75">
      <c r="A34"/>
      <c r="B34"/>
      <c r="C34"/>
      <c r="D34"/>
      <c r="E34"/>
      <c r="F34"/>
      <c r="G34"/>
      <c r="H34"/>
      <c r="I34"/>
      <c r="J34"/>
      <c r="K34"/>
    </row>
    <row r="36" spans="1:11" s="22" customFormat="1" ht="12.75">
      <c r="A36"/>
      <c r="B36"/>
      <c r="C36"/>
      <c r="D36"/>
      <c r="E36"/>
      <c r="F36"/>
      <c r="G36"/>
      <c r="H36"/>
      <c r="I36"/>
      <c r="J36"/>
      <c r="K36"/>
    </row>
    <row r="37" spans="1:11" s="165" customFormat="1" ht="12.75">
      <c r="A37"/>
      <c r="B37"/>
      <c r="C37"/>
      <c r="D37"/>
      <c r="E37"/>
      <c r="F37"/>
      <c r="G37"/>
      <c r="H37"/>
      <c r="I37"/>
      <c r="J37"/>
      <c r="K37"/>
    </row>
    <row r="39" spans="1:11" s="165" customFormat="1" ht="12.75">
      <c r="A39"/>
      <c r="B39"/>
      <c r="C39"/>
      <c r="D39"/>
      <c r="E39"/>
      <c r="F39"/>
      <c r="G39"/>
      <c r="H39"/>
      <c r="I39"/>
      <c r="J39"/>
      <c r="K39"/>
    </row>
    <row r="41" spans="1:11" s="165" customFormat="1" ht="12.75">
      <c r="A41"/>
      <c r="B41"/>
      <c r="C41"/>
      <c r="D41"/>
      <c r="E41"/>
      <c r="F41"/>
      <c r="G41"/>
      <c r="H41"/>
      <c r="I41"/>
      <c r="J41"/>
      <c r="K41"/>
    </row>
    <row r="42" spans="1:11" s="165" customFormat="1" ht="12.75">
      <c r="A42"/>
      <c r="B42"/>
      <c r="C42"/>
      <c r="D42"/>
      <c r="E42"/>
      <c r="F42"/>
      <c r="G42"/>
      <c r="H42"/>
      <c r="I42"/>
      <c r="J42"/>
      <c r="K42"/>
    </row>
    <row r="43" ht="57" customHeight="1"/>
    <row r="44" ht="17.25" customHeight="1"/>
    <row r="48" spans="1:11" s="130" customFormat="1" ht="12.75">
      <c r="A48"/>
      <c r="B48"/>
      <c r="C48"/>
      <c r="D48"/>
      <c r="E48"/>
      <c r="F48"/>
      <c r="G48"/>
      <c r="H48"/>
      <c r="I48"/>
      <c r="J48"/>
      <c r="K48"/>
    </row>
    <row r="49" ht="78" customHeight="1"/>
    <row r="52" ht="63.75" customHeight="1"/>
    <row r="53" ht="77.25" customHeight="1"/>
    <row r="54" ht="65.25" customHeight="1"/>
    <row r="55" ht="18.75" customHeight="1"/>
    <row r="56" ht="27" customHeight="1"/>
    <row r="57" ht="64.5" customHeight="1"/>
    <row r="58" ht="18.75" customHeight="1"/>
    <row r="60" ht="89.25" customHeight="1"/>
    <row r="61" ht="65.25" customHeight="1"/>
    <row r="62" ht="16.5" customHeight="1"/>
    <row r="63" spans="1:11" s="165" customFormat="1" ht="66" customHeight="1">
      <c r="A63"/>
      <c r="B63"/>
      <c r="C63"/>
      <c r="D63"/>
      <c r="E63"/>
      <c r="F63"/>
      <c r="G63"/>
      <c r="H63"/>
      <c r="I63"/>
      <c r="J63"/>
      <c r="K63"/>
    </row>
    <row r="64" ht="27" customHeight="1"/>
    <row r="65" spans="1:11" s="22" customFormat="1" ht="50.25" customHeight="1">
      <c r="A65"/>
      <c r="B65"/>
      <c r="C65"/>
      <c r="D65"/>
      <c r="E65"/>
      <c r="F65"/>
      <c r="G65"/>
      <c r="H65"/>
      <c r="I65"/>
      <c r="J65"/>
      <c r="K65"/>
    </row>
    <row r="66" ht="15.75" customHeight="1"/>
    <row r="67" ht="76.5" customHeight="1"/>
    <row r="69" ht="6" customHeight="1"/>
    <row r="70" spans="1:11" s="22" customFormat="1" ht="12.75">
      <c r="A70"/>
      <c r="B70"/>
      <c r="C70"/>
      <c r="D70"/>
      <c r="E70"/>
      <c r="F70"/>
      <c r="G70"/>
      <c r="H70"/>
      <c r="I70"/>
      <c r="J70"/>
      <c r="K70"/>
    </row>
    <row r="71" spans="1:11" s="22" customFormat="1" ht="12.75">
      <c r="A71"/>
      <c r="B71"/>
      <c r="C71"/>
      <c r="D71"/>
      <c r="E71"/>
      <c r="F71"/>
      <c r="G71"/>
      <c r="H71"/>
      <c r="I71"/>
      <c r="J71"/>
      <c r="K71"/>
    </row>
    <row r="72" spans="1:11" s="22" customFormat="1" ht="67.5" customHeight="1">
      <c r="A72"/>
      <c r="B72"/>
      <c r="C72"/>
      <c r="D72"/>
      <c r="E72"/>
      <c r="F72"/>
      <c r="G72"/>
      <c r="H72"/>
      <c r="I72"/>
      <c r="J72"/>
      <c r="K72"/>
    </row>
    <row r="73" spans="1:11" s="22" customFormat="1" ht="12.75">
      <c r="A73"/>
      <c r="B73"/>
      <c r="C73"/>
      <c r="D73"/>
      <c r="E73"/>
      <c r="F73"/>
      <c r="G73"/>
      <c r="H73"/>
      <c r="I73"/>
      <c r="J73"/>
      <c r="K73"/>
    </row>
    <row r="74" spans="1:11" s="22" customFormat="1" ht="27" customHeight="1">
      <c r="A74"/>
      <c r="B74"/>
      <c r="C74"/>
      <c r="D74"/>
      <c r="E74"/>
      <c r="F74"/>
      <c r="G74"/>
      <c r="H74"/>
      <c r="I74"/>
      <c r="J74"/>
      <c r="K74"/>
    </row>
    <row r="75" spans="1:11" s="22" customFormat="1" ht="12.75">
      <c r="A75"/>
      <c r="B75"/>
      <c r="C75"/>
      <c r="D75"/>
      <c r="E75"/>
      <c r="F75"/>
      <c r="G75"/>
      <c r="H75"/>
      <c r="I75"/>
      <c r="J75"/>
      <c r="K75"/>
    </row>
    <row r="76" spans="1:11" s="22" customFormat="1" ht="12.75">
      <c r="A76"/>
      <c r="B76"/>
      <c r="C76"/>
      <c r="D76"/>
      <c r="E76"/>
      <c r="F76"/>
      <c r="G76"/>
      <c r="H76"/>
      <c r="I76"/>
      <c r="J76"/>
      <c r="K76"/>
    </row>
    <row r="77" spans="1:11" s="22" customFormat="1" ht="27.75" customHeight="1">
      <c r="A77"/>
      <c r="B77"/>
      <c r="C77"/>
      <c r="D77"/>
      <c r="E77"/>
      <c r="F77"/>
      <c r="G77"/>
      <c r="H77"/>
      <c r="I77"/>
      <c r="J77"/>
      <c r="K77"/>
    </row>
    <row r="78" spans="1:11" s="22" customFormat="1" ht="12.75">
      <c r="A78"/>
      <c r="B78"/>
      <c r="C78"/>
      <c r="D78"/>
      <c r="E78"/>
      <c r="F78"/>
      <c r="G78"/>
      <c r="H78"/>
      <c r="I78"/>
      <c r="J78"/>
      <c r="K78"/>
    </row>
    <row r="79" spans="1:11" s="22" customFormat="1" ht="12.75">
      <c r="A79"/>
      <c r="B79"/>
      <c r="C79"/>
      <c r="D79"/>
      <c r="E79"/>
      <c r="F79"/>
      <c r="G79"/>
      <c r="H79"/>
      <c r="I79"/>
      <c r="J79"/>
      <c r="K79"/>
    </row>
    <row r="80" spans="1:11" s="22" customFormat="1" ht="51.75" customHeight="1">
      <c r="A80"/>
      <c r="B80"/>
      <c r="C80"/>
      <c r="D80"/>
      <c r="E80"/>
      <c r="F80"/>
      <c r="G80"/>
      <c r="H80"/>
      <c r="I80"/>
      <c r="J80"/>
      <c r="K80"/>
    </row>
    <row r="81" spans="1:11" s="22" customFormat="1" ht="12.75">
      <c r="A81"/>
      <c r="B81"/>
      <c r="C81"/>
      <c r="D81"/>
      <c r="E81"/>
      <c r="F81"/>
      <c r="G81"/>
      <c r="H81"/>
      <c r="I81"/>
      <c r="J81"/>
      <c r="K81"/>
    </row>
    <row r="82" spans="1:11" s="22" customFormat="1" ht="15" customHeight="1">
      <c r="A82"/>
      <c r="B82"/>
      <c r="C82"/>
      <c r="D82"/>
      <c r="E82"/>
      <c r="F82"/>
      <c r="G82"/>
      <c r="H82"/>
      <c r="I82"/>
      <c r="J82"/>
      <c r="K82"/>
    </row>
    <row r="83" spans="1:11" s="22" customFormat="1" ht="56.25" customHeight="1">
      <c r="A83"/>
      <c r="B83"/>
      <c r="C83"/>
      <c r="D83"/>
      <c r="E83"/>
      <c r="F83"/>
      <c r="G83"/>
      <c r="H83"/>
      <c r="I83"/>
      <c r="J83"/>
      <c r="K83"/>
    </row>
    <row r="84" spans="1:11" s="22" customFormat="1" ht="27" customHeight="1">
      <c r="A84"/>
      <c r="B84"/>
      <c r="C84"/>
      <c r="D84"/>
      <c r="E84"/>
      <c r="F84"/>
      <c r="G84"/>
      <c r="H84"/>
      <c r="I84"/>
      <c r="J84"/>
      <c r="K84"/>
    </row>
    <row r="85" spans="1:11" s="22" customFormat="1" ht="54.75" customHeight="1">
      <c r="A85"/>
      <c r="B85"/>
      <c r="C85"/>
      <c r="D85"/>
      <c r="E85"/>
      <c r="F85"/>
      <c r="G85"/>
      <c r="H85"/>
      <c r="I85"/>
      <c r="J85"/>
      <c r="K85"/>
    </row>
    <row r="86" spans="1:11" s="22" customFormat="1" ht="53.25" customHeight="1">
      <c r="A86"/>
      <c r="B86"/>
      <c r="C86"/>
      <c r="D86"/>
      <c r="E86"/>
      <c r="F86"/>
      <c r="G86"/>
      <c r="H86"/>
      <c r="I86"/>
      <c r="J86"/>
      <c r="K86"/>
    </row>
    <row r="87" spans="1:11" s="22" customFormat="1" ht="18.75" customHeight="1">
      <c r="A87"/>
      <c r="B87"/>
      <c r="C87"/>
      <c r="D87"/>
      <c r="E87"/>
      <c r="F87"/>
      <c r="G87"/>
      <c r="H87"/>
      <c r="I87"/>
      <c r="J87"/>
      <c r="K87"/>
    </row>
    <row r="88" spans="1:11" s="22" customFormat="1" ht="69" customHeight="1">
      <c r="A88"/>
      <c r="B88"/>
      <c r="C88"/>
      <c r="D88"/>
      <c r="E88"/>
      <c r="F88"/>
      <c r="G88"/>
      <c r="H88"/>
      <c r="I88"/>
      <c r="J88"/>
      <c r="K88"/>
    </row>
    <row r="89" spans="1:11" s="22" customFormat="1" ht="17.25" customHeight="1">
      <c r="A89"/>
      <c r="B89"/>
      <c r="C89"/>
      <c r="D89"/>
      <c r="E89"/>
      <c r="F89"/>
      <c r="G89"/>
      <c r="H89"/>
      <c r="I89"/>
      <c r="J89"/>
      <c r="K89"/>
    </row>
    <row r="90" spans="1:11" s="22" customFormat="1" ht="26.25" customHeight="1">
      <c r="A90"/>
      <c r="B90"/>
      <c r="C90"/>
      <c r="D90"/>
      <c r="E90"/>
      <c r="F90"/>
      <c r="G90"/>
      <c r="H90"/>
      <c r="I90"/>
      <c r="J90"/>
      <c r="K90"/>
    </row>
    <row r="91" spans="1:11" s="22" customFormat="1" ht="51.75" customHeight="1">
      <c r="A91"/>
      <c r="B91"/>
      <c r="C91"/>
      <c r="D91"/>
      <c r="E91"/>
      <c r="F91"/>
      <c r="G91"/>
      <c r="H91"/>
      <c r="I91"/>
      <c r="J91"/>
      <c r="K91"/>
    </row>
    <row r="92" spans="1:11" s="22" customFormat="1" ht="67.5" customHeight="1">
      <c r="A92"/>
      <c r="B92"/>
      <c r="C92"/>
      <c r="D92"/>
      <c r="E92"/>
      <c r="F92"/>
      <c r="G92"/>
      <c r="H92"/>
      <c r="I92"/>
      <c r="J92"/>
      <c r="K92"/>
    </row>
    <row r="93" spans="1:11" s="22" customFormat="1" ht="12.75" customHeight="1">
      <c r="A93"/>
      <c r="B93"/>
      <c r="C93"/>
      <c r="D93"/>
      <c r="E93"/>
      <c r="F93"/>
      <c r="G93"/>
      <c r="H93"/>
      <c r="I93"/>
      <c r="J93"/>
      <c r="K93"/>
    </row>
    <row r="94" spans="1:11" s="22" customFormat="1" ht="77.25" customHeight="1">
      <c r="A94"/>
      <c r="B94"/>
      <c r="C94"/>
      <c r="D94"/>
      <c r="E94"/>
      <c r="F94"/>
      <c r="G94"/>
      <c r="H94"/>
      <c r="I94"/>
      <c r="J94"/>
      <c r="K94"/>
    </row>
    <row r="95" spans="1:11" s="22" customFormat="1" ht="15" customHeight="1">
      <c r="A95"/>
      <c r="B95"/>
      <c r="C95"/>
      <c r="D95"/>
      <c r="E95"/>
      <c r="F95"/>
      <c r="G95"/>
      <c r="H95"/>
      <c r="I95"/>
      <c r="J95"/>
      <c r="K95"/>
    </row>
    <row r="96" spans="1:11" s="22" customFormat="1" ht="15" customHeight="1">
      <c r="A96"/>
      <c r="B96"/>
      <c r="C96"/>
      <c r="D96"/>
      <c r="E96"/>
      <c r="F96"/>
      <c r="G96"/>
      <c r="H96"/>
      <c r="I96"/>
      <c r="J96"/>
      <c r="K96"/>
    </row>
    <row r="97" spans="1:11" s="22" customFormat="1" ht="30" customHeight="1">
      <c r="A97"/>
      <c r="B97"/>
      <c r="C97"/>
      <c r="D97"/>
      <c r="E97"/>
      <c r="F97"/>
      <c r="G97"/>
      <c r="H97"/>
      <c r="I97"/>
      <c r="J97"/>
      <c r="K97"/>
    </row>
    <row r="98" spans="1:11" s="130" customFormat="1" ht="30" customHeight="1">
      <c r="A98"/>
      <c r="B98"/>
      <c r="C98"/>
      <c r="D98"/>
      <c r="E98"/>
      <c r="F98"/>
      <c r="G98"/>
      <c r="H98"/>
      <c r="I98"/>
      <c r="J98"/>
      <c r="K98"/>
    </row>
    <row r="99" spans="1:11" s="22" customFormat="1" ht="51.75" customHeight="1">
      <c r="A99"/>
      <c r="B99"/>
      <c r="C99"/>
      <c r="D99"/>
      <c r="E99"/>
      <c r="F99"/>
      <c r="G99"/>
      <c r="H99"/>
      <c r="I99"/>
      <c r="J99"/>
      <c r="K99"/>
    </row>
    <row r="100" spans="1:11" s="22" customFormat="1" ht="24.75" customHeight="1">
      <c r="A100"/>
      <c r="B100"/>
      <c r="C100"/>
      <c r="D100"/>
      <c r="E100"/>
      <c r="F100"/>
      <c r="G100"/>
      <c r="H100"/>
      <c r="I100"/>
      <c r="J100"/>
      <c r="K100"/>
    </row>
    <row r="101" spans="1:11" s="22" customFormat="1" ht="6.75" customHeight="1">
      <c r="A101"/>
      <c r="B101"/>
      <c r="C101"/>
      <c r="D101"/>
      <c r="E101"/>
      <c r="F101"/>
      <c r="G101"/>
      <c r="H101"/>
      <c r="I101"/>
      <c r="J101"/>
      <c r="K101"/>
    </row>
    <row r="102" spans="1:11" s="22" customFormat="1" ht="29.25" customHeight="1">
      <c r="A102"/>
      <c r="B102"/>
      <c r="C102"/>
      <c r="D102"/>
      <c r="E102"/>
      <c r="F102"/>
      <c r="G102"/>
      <c r="H102"/>
      <c r="I102"/>
      <c r="J102"/>
      <c r="K102"/>
    </row>
    <row r="103" spans="1:11" s="22" customFormat="1" ht="92.25" customHeight="1">
      <c r="A103"/>
      <c r="B103"/>
      <c r="C103"/>
      <c r="D103"/>
      <c r="E103"/>
      <c r="F103"/>
      <c r="G103"/>
      <c r="H103"/>
      <c r="I103"/>
      <c r="J103"/>
      <c r="K103"/>
    </row>
    <row r="104" spans="1:11" s="22" customFormat="1" ht="27" customHeight="1">
      <c r="A104"/>
      <c r="B104"/>
      <c r="C104"/>
      <c r="D104"/>
      <c r="E104"/>
      <c r="F104"/>
      <c r="G104"/>
      <c r="H104"/>
      <c r="I104"/>
      <c r="J104"/>
      <c r="K104"/>
    </row>
    <row r="105" spans="1:11" s="22" customFormat="1" ht="40.5" customHeight="1">
      <c r="A105"/>
      <c r="B105"/>
      <c r="C105"/>
      <c r="D105"/>
      <c r="E105"/>
      <c r="F105"/>
      <c r="G105"/>
      <c r="H105"/>
      <c r="I105"/>
      <c r="J105"/>
      <c r="K105"/>
    </row>
    <row r="106" spans="1:11" s="22" customFormat="1" ht="51.75" customHeight="1">
      <c r="A106"/>
      <c r="B106"/>
      <c r="C106"/>
      <c r="D106"/>
      <c r="E106"/>
      <c r="F106"/>
      <c r="G106"/>
      <c r="H106"/>
      <c r="I106"/>
      <c r="J106"/>
      <c r="K106"/>
    </row>
    <row r="107" spans="1:11" s="22" customFormat="1" ht="15" customHeight="1">
      <c r="A107"/>
      <c r="B107"/>
      <c r="C107"/>
      <c r="D107"/>
      <c r="E107"/>
      <c r="F107"/>
      <c r="G107"/>
      <c r="H107"/>
      <c r="I107"/>
      <c r="J107"/>
      <c r="K107"/>
    </row>
    <row r="108" spans="1:11" s="22" customFormat="1" ht="15.75" customHeight="1">
      <c r="A108"/>
      <c r="B108"/>
      <c r="C108"/>
      <c r="D108"/>
      <c r="E108"/>
      <c r="F108"/>
      <c r="G108"/>
      <c r="H108"/>
      <c r="I108"/>
      <c r="J108"/>
      <c r="K108"/>
    </row>
    <row r="109" spans="1:11" s="22" customFormat="1" ht="38.25" customHeight="1">
      <c r="A109"/>
      <c r="B109"/>
      <c r="C109"/>
      <c r="D109"/>
      <c r="E109"/>
      <c r="F109"/>
      <c r="G109"/>
      <c r="H109"/>
      <c r="I109"/>
      <c r="J109"/>
      <c r="K109"/>
    </row>
    <row r="110" spans="1:11" s="22" customFormat="1" ht="13.5" customHeight="1">
      <c r="A110"/>
      <c r="B110"/>
      <c r="C110"/>
      <c r="D110"/>
      <c r="E110"/>
      <c r="F110"/>
      <c r="G110"/>
      <c r="H110"/>
      <c r="I110"/>
      <c r="J110"/>
      <c r="K110"/>
    </row>
    <row r="111" spans="1:14" s="22" customFormat="1" ht="0" customHeight="1" hidden="1">
      <c r="A111"/>
      <c r="B111"/>
      <c r="C111"/>
      <c r="D111"/>
      <c r="E111"/>
      <c r="F111"/>
      <c r="G111"/>
      <c r="H111"/>
      <c r="I111"/>
      <c r="J111"/>
      <c r="K111"/>
      <c r="N111" s="224"/>
    </row>
    <row r="112" spans="1:11" s="22" customFormat="1" ht="15" customHeight="1">
      <c r="A112"/>
      <c r="B112"/>
      <c r="C112"/>
      <c r="D112"/>
      <c r="E112"/>
      <c r="F112"/>
      <c r="G112"/>
      <c r="H112"/>
      <c r="I112"/>
      <c r="J112"/>
      <c r="K112"/>
    </row>
    <row r="113" spans="1:11" s="22" customFormat="1" ht="15.75" customHeight="1">
      <c r="A113"/>
      <c r="B113"/>
      <c r="C113"/>
      <c r="D113"/>
      <c r="E113"/>
      <c r="F113"/>
      <c r="G113"/>
      <c r="H113"/>
      <c r="I113"/>
      <c r="J113"/>
      <c r="K113"/>
    </row>
    <row r="115" spans="1:11" s="22" customFormat="1" ht="12.75">
      <c r="A115"/>
      <c r="B115"/>
      <c r="C115"/>
      <c r="D115"/>
      <c r="E115"/>
      <c r="F115"/>
      <c r="G115"/>
      <c r="H115"/>
      <c r="I115"/>
      <c r="J115"/>
      <c r="K115"/>
    </row>
    <row r="116" spans="1:11" s="22" customFormat="1" ht="12.75">
      <c r="A116"/>
      <c r="B116"/>
      <c r="C116"/>
      <c r="D116"/>
      <c r="E116"/>
      <c r="F116"/>
      <c r="G116"/>
      <c r="H116"/>
      <c r="I116"/>
      <c r="J116"/>
      <c r="K116"/>
    </row>
    <row r="119" ht="15.75" customHeight="1" hidden="1"/>
  </sheetData>
  <sheetProtection/>
  <mergeCells count="12">
    <mergeCell ref="I8:I9"/>
    <mergeCell ref="J8:K8"/>
    <mergeCell ref="C11:E11"/>
    <mergeCell ref="B3:D3"/>
    <mergeCell ref="C5:E5"/>
    <mergeCell ref="F6:K6"/>
    <mergeCell ref="A7:A9"/>
    <mergeCell ref="B7:B9"/>
    <mergeCell ref="C7:E9"/>
    <mergeCell ref="F7:K7"/>
    <mergeCell ref="F8:F9"/>
    <mergeCell ref="G8:H8"/>
  </mergeCells>
  <printOptions/>
  <pageMargins left="0.3937007874015748" right="0.1968503937007874" top="0.1968503937007874" bottom="0" header="0" footer="0"/>
  <pageSetup horizontalDpi="600" verticalDpi="600" orientation="landscape" paperSize="9" r:id="rId3"/>
  <legacyDrawing r:id="rId2"/>
  <oleObjects>
    <oleObject progId="Word.Document.8" shapeId="79737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P25" sqref="P25"/>
    </sheetView>
  </sheetViews>
  <sheetFormatPr defaultColWidth="9.140625" defaultRowHeight="12.75"/>
  <cols>
    <col min="1" max="1" width="4.57421875" style="0" customWidth="1"/>
    <col min="2" max="2" width="19.00390625" style="0" customWidth="1"/>
    <col min="3" max="3" width="24.8515625" style="0" customWidth="1"/>
    <col min="4" max="4" width="11.421875" style="0" customWidth="1"/>
    <col min="5" max="5" width="19.421875" style="0" customWidth="1"/>
    <col min="6" max="6" width="12.28125" style="0" customWidth="1"/>
    <col min="7" max="7" width="13.28125" style="0" customWidth="1"/>
    <col min="8" max="8" width="26.00390625" style="0" customWidth="1"/>
    <col min="9" max="9" width="5.140625" style="0" customWidth="1"/>
    <col min="10" max="10" width="9.140625" style="0" hidden="1" customWidth="1"/>
  </cols>
  <sheetData>
    <row r="1" spans="1:8" ht="12.75">
      <c r="A1" s="22"/>
      <c r="B1" s="22"/>
      <c r="C1" s="224"/>
      <c r="D1" s="224"/>
      <c r="E1" s="224"/>
      <c r="F1" s="224"/>
      <c r="G1" s="224"/>
      <c r="H1" s="2" t="s">
        <v>378</v>
      </c>
    </row>
    <row r="2" spans="1:8" ht="12.75">
      <c r="A2" s="22"/>
      <c r="B2" s="22"/>
      <c r="C2" s="224"/>
      <c r="D2" s="224"/>
      <c r="E2" s="224"/>
      <c r="F2" s="224"/>
      <c r="G2" s="224"/>
      <c r="H2" s="2" t="s">
        <v>332</v>
      </c>
    </row>
    <row r="3" spans="1:8" ht="12.75">
      <c r="A3" s="22"/>
      <c r="B3" s="22"/>
      <c r="C3" s="224"/>
      <c r="D3" s="224"/>
      <c r="E3" s="224"/>
      <c r="F3" s="224"/>
      <c r="G3" s="224"/>
      <c r="H3" s="224"/>
    </row>
    <row r="4" spans="1:8" ht="16.5">
      <c r="A4" s="399" t="s">
        <v>203</v>
      </c>
      <c r="B4" s="399"/>
      <c r="C4" s="399"/>
      <c r="D4" s="399"/>
      <c r="E4" s="399"/>
      <c r="F4" s="399"/>
      <c r="G4" s="399"/>
      <c r="H4" s="224"/>
    </row>
    <row r="5" spans="1:8" ht="18">
      <c r="A5" s="277"/>
      <c r="B5" s="277"/>
      <c r="C5" s="278"/>
      <c r="D5" s="278"/>
      <c r="E5" s="278"/>
      <c r="F5" s="278"/>
      <c r="G5" s="278"/>
      <c r="H5" s="224"/>
    </row>
    <row r="6" spans="1:8" ht="12.75">
      <c r="A6" s="279"/>
      <c r="B6" s="279"/>
      <c r="C6" s="280"/>
      <c r="D6" s="280"/>
      <c r="E6" s="280"/>
      <c r="F6" s="280"/>
      <c r="G6" s="280"/>
      <c r="H6" s="118"/>
    </row>
    <row r="7" spans="1:8" ht="12.75">
      <c r="A7" s="350" t="s">
        <v>35</v>
      </c>
      <c r="B7" s="383" t="s">
        <v>204</v>
      </c>
      <c r="C7" s="379" t="s">
        <v>205</v>
      </c>
      <c r="D7" s="352" t="s">
        <v>206</v>
      </c>
      <c r="E7" s="353"/>
      <c r="F7" s="352" t="s">
        <v>207</v>
      </c>
      <c r="G7" s="354"/>
      <c r="H7" s="379" t="s">
        <v>208</v>
      </c>
    </row>
    <row r="8" spans="1:8" ht="12.75">
      <c r="A8" s="400"/>
      <c r="B8" s="401"/>
      <c r="C8" s="380"/>
      <c r="D8" s="379" t="s">
        <v>209</v>
      </c>
      <c r="E8" s="281" t="s">
        <v>6</v>
      </c>
      <c r="F8" s="379" t="s">
        <v>209</v>
      </c>
      <c r="G8" s="167" t="s">
        <v>6</v>
      </c>
      <c r="H8" s="380"/>
    </row>
    <row r="9" spans="1:8" ht="12.75">
      <c r="A9" s="400"/>
      <c r="B9" s="401"/>
      <c r="C9" s="380"/>
      <c r="D9" s="380"/>
      <c r="E9" s="379" t="s">
        <v>210</v>
      </c>
      <c r="F9" s="380"/>
      <c r="G9" s="379" t="s">
        <v>211</v>
      </c>
      <c r="H9" s="380"/>
    </row>
    <row r="10" spans="1:8" ht="12.75">
      <c r="A10" s="351"/>
      <c r="B10" s="402"/>
      <c r="C10" s="381"/>
      <c r="D10" s="381"/>
      <c r="E10" s="381"/>
      <c r="F10" s="381"/>
      <c r="G10" s="381"/>
      <c r="H10" s="381"/>
    </row>
    <row r="11" spans="1:8" ht="12.75">
      <c r="A11" s="68">
        <v>1</v>
      </c>
      <c r="B11" s="68">
        <v>2</v>
      </c>
      <c r="C11" s="69">
        <v>3</v>
      </c>
      <c r="D11" s="69">
        <v>4</v>
      </c>
      <c r="E11" s="69">
        <v>5</v>
      </c>
      <c r="F11" s="69">
        <v>6</v>
      </c>
      <c r="G11" s="69">
        <v>7</v>
      </c>
      <c r="H11" s="69">
        <v>8</v>
      </c>
    </row>
    <row r="12" spans="1:8" ht="62.25" customHeight="1">
      <c r="A12" s="282">
        <v>1</v>
      </c>
      <c r="B12" s="283" t="s">
        <v>212</v>
      </c>
      <c r="C12" s="284">
        <v>265000</v>
      </c>
      <c r="D12" s="285">
        <f>3529602+67127.99</f>
        <v>3596729.99</v>
      </c>
      <c r="E12" s="286">
        <v>0</v>
      </c>
      <c r="F12" s="287">
        <f>3519602+67127.99</f>
        <v>3586729.99</v>
      </c>
      <c r="G12" s="284">
        <v>0</v>
      </c>
      <c r="H12" s="284">
        <v>275000</v>
      </c>
    </row>
    <row r="13" spans="1:8" ht="12.75" hidden="1">
      <c r="A13" s="288"/>
      <c r="B13" s="289"/>
      <c r="C13" s="290"/>
      <c r="D13" s="291"/>
      <c r="E13" s="292"/>
      <c r="F13" s="293"/>
      <c r="G13" s="292"/>
      <c r="H13" s="290"/>
    </row>
    <row r="14" spans="1:8" ht="12.75" hidden="1">
      <c r="A14" s="221"/>
      <c r="B14" s="294"/>
      <c r="C14" s="295"/>
      <c r="D14" s="296"/>
      <c r="E14" s="297"/>
      <c r="F14" s="298"/>
      <c r="G14" s="297"/>
      <c r="H14" s="295"/>
    </row>
    <row r="15" spans="1:8" ht="12.75">
      <c r="A15" s="403" t="s">
        <v>1</v>
      </c>
      <c r="B15" s="404"/>
      <c r="C15" s="107">
        <f aca="true" t="shared" si="0" ref="C15:H15">C12</f>
        <v>265000</v>
      </c>
      <c r="D15" s="299">
        <f t="shared" si="0"/>
        <v>3596729.99</v>
      </c>
      <c r="E15" s="107">
        <f t="shared" si="0"/>
        <v>0</v>
      </c>
      <c r="F15" s="300">
        <f t="shared" si="0"/>
        <v>3586729.99</v>
      </c>
      <c r="G15" s="107">
        <f t="shared" si="0"/>
        <v>0</v>
      </c>
      <c r="H15" s="107">
        <f t="shared" si="0"/>
        <v>275000</v>
      </c>
    </row>
    <row r="16" spans="1:8" ht="12.75">
      <c r="A16" s="22"/>
      <c r="B16" s="22"/>
      <c r="C16" s="224"/>
      <c r="D16" s="224"/>
      <c r="E16" s="224"/>
      <c r="F16" s="224"/>
      <c r="G16" s="224"/>
      <c r="H16" s="224"/>
    </row>
    <row r="17" spans="1:8" ht="12.75">
      <c r="A17" s="22"/>
      <c r="B17" s="22"/>
      <c r="C17" s="22"/>
      <c r="D17" s="22"/>
      <c r="E17" s="22"/>
      <c r="F17" s="22"/>
      <c r="G17" s="22"/>
      <c r="H17" s="22"/>
    </row>
    <row r="18" spans="1:8" ht="12.75">
      <c r="A18" s="22"/>
      <c r="B18" s="22"/>
      <c r="C18" s="22"/>
      <c r="D18" s="22"/>
      <c r="E18" s="22"/>
      <c r="F18" s="22"/>
      <c r="G18" s="22"/>
      <c r="H18" s="22"/>
    </row>
    <row r="19" spans="1:8" ht="12.75">
      <c r="A19" s="22"/>
      <c r="B19" s="22"/>
      <c r="C19" s="22"/>
      <c r="D19" s="22"/>
      <c r="E19" s="22"/>
      <c r="F19" s="22"/>
      <c r="G19" s="22"/>
      <c r="H19" s="22"/>
    </row>
    <row r="20" spans="1:8" ht="12.75">
      <c r="A20" s="22"/>
      <c r="B20" s="22"/>
      <c r="C20" s="22"/>
      <c r="D20" s="22"/>
      <c r="E20" s="22"/>
      <c r="F20" s="22"/>
      <c r="G20" s="22"/>
      <c r="H20" s="22"/>
    </row>
    <row r="21" spans="1:8" ht="12.75">
      <c r="A21" s="22"/>
      <c r="B21" s="22"/>
      <c r="C21" s="22"/>
      <c r="D21" s="22"/>
      <c r="E21" s="22"/>
      <c r="F21" s="22"/>
      <c r="G21" s="22"/>
      <c r="H21" s="22"/>
    </row>
    <row r="22" spans="1:8" ht="12.75">
      <c r="A22" s="22"/>
      <c r="B22" s="22"/>
      <c r="C22" s="22"/>
      <c r="D22" s="22"/>
      <c r="E22" s="22"/>
      <c r="F22" s="22"/>
      <c r="G22" s="22"/>
      <c r="H22" s="22"/>
    </row>
    <row r="23" spans="1:8" ht="12.75">
      <c r="A23" s="22"/>
      <c r="B23" s="22"/>
      <c r="C23" s="22"/>
      <c r="D23" s="22"/>
      <c r="E23" s="22"/>
      <c r="F23" s="22"/>
      <c r="G23" s="22"/>
      <c r="H23" s="22"/>
    </row>
    <row r="24" spans="1:8" ht="12.75">
      <c r="A24" s="22"/>
      <c r="B24" s="22"/>
      <c r="C24" s="22"/>
      <c r="D24" s="22"/>
      <c r="E24" s="22"/>
      <c r="F24" s="22"/>
      <c r="G24" s="22"/>
      <c r="H24" s="22"/>
    </row>
    <row r="25" spans="1:8" ht="12.75">
      <c r="A25" s="22"/>
      <c r="B25" s="22"/>
      <c r="C25" s="22"/>
      <c r="D25" s="22"/>
      <c r="E25" s="22"/>
      <c r="F25" s="22"/>
      <c r="G25" s="22"/>
      <c r="H25" s="22"/>
    </row>
  </sheetData>
  <sheetProtection/>
  <mergeCells count="12">
    <mergeCell ref="A15:B15"/>
    <mergeCell ref="H7:H10"/>
    <mergeCell ref="D8:D10"/>
    <mergeCell ref="F8:F10"/>
    <mergeCell ref="E9:E10"/>
    <mergeCell ref="G9:G10"/>
    <mergeCell ref="A4:G4"/>
    <mergeCell ref="A7:A10"/>
    <mergeCell ref="B7:B10"/>
    <mergeCell ref="C7:C10"/>
    <mergeCell ref="D7:E7"/>
    <mergeCell ref="F7:G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1023078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8" sqref="C8"/>
    </sheetView>
  </sheetViews>
  <sheetFormatPr defaultColWidth="9.140625" defaultRowHeight="12.75"/>
  <cols>
    <col min="3" max="3" width="27.28125" style="0" customWidth="1"/>
    <col min="4" max="4" width="19.7109375" style="0" customWidth="1"/>
    <col min="5" max="5" width="24.57421875" style="0" customWidth="1"/>
    <col min="6" max="6" width="20.00390625" style="0" customWidth="1"/>
    <col min="7" max="7" width="21.7109375" style="0" customWidth="1"/>
  </cols>
  <sheetData>
    <row r="1" spans="1:7" ht="12.75">
      <c r="A1" s="37"/>
      <c r="B1" s="37"/>
      <c r="C1" s="37"/>
      <c r="D1" s="65"/>
      <c r="E1" s="65"/>
      <c r="F1" s="65"/>
      <c r="G1" s="2" t="s">
        <v>330</v>
      </c>
    </row>
    <row r="2" spans="1:7" ht="12.75">
      <c r="A2" s="37"/>
      <c r="B2" s="37"/>
      <c r="C2" s="37"/>
      <c r="D2" s="65"/>
      <c r="E2" s="65"/>
      <c r="F2" s="65"/>
      <c r="G2" s="2" t="s">
        <v>321</v>
      </c>
    </row>
    <row r="3" spans="1:7" ht="12.75">
      <c r="A3" s="37"/>
      <c r="B3" s="37"/>
      <c r="C3" s="37"/>
      <c r="D3" s="65"/>
      <c r="E3" s="65"/>
      <c r="F3" s="65"/>
      <c r="G3" s="233"/>
    </row>
    <row r="4" spans="1:7" ht="36" customHeight="1">
      <c r="A4" s="406" t="s">
        <v>331</v>
      </c>
      <c r="B4" s="406"/>
      <c r="C4" s="406"/>
      <c r="D4" s="406"/>
      <c r="E4" s="406"/>
      <c r="F4" s="406"/>
      <c r="G4" s="406"/>
    </row>
    <row r="5" spans="1:7" ht="15.75">
      <c r="A5" s="231"/>
      <c r="B5" s="234"/>
      <c r="C5" s="234"/>
      <c r="D5" s="234"/>
      <c r="E5" s="234"/>
      <c r="F5" s="234"/>
      <c r="G5" s="234"/>
    </row>
    <row r="6" spans="1:7" ht="28.5" customHeight="1">
      <c r="A6" s="370" t="s">
        <v>0</v>
      </c>
      <c r="B6" s="350" t="s">
        <v>3</v>
      </c>
      <c r="C6" s="350" t="s">
        <v>227</v>
      </c>
      <c r="D6" s="349" t="s">
        <v>311</v>
      </c>
      <c r="E6" s="349" t="s">
        <v>17</v>
      </c>
      <c r="F6" s="349" t="s">
        <v>74</v>
      </c>
      <c r="G6" s="349"/>
    </row>
    <row r="7" spans="1:7" ht="30" customHeight="1">
      <c r="A7" s="370"/>
      <c r="B7" s="351"/>
      <c r="C7" s="351"/>
      <c r="D7" s="407"/>
      <c r="E7" s="349"/>
      <c r="F7" s="167" t="s">
        <v>309</v>
      </c>
      <c r="G7" s="167" t="s">
        <v>310</v>
      </c>
    </row>
    <row r="8" spans="1:7" ht="12.75">
      <c r="A8" s="68">
        <v>1</v>
      </c>
      <c r="B8" s="68">
        <v>2</v>
      </c>
      <c r="C8" s="68">
        <v>3</v>
      </c>
      <c r="D8" s="69">
        <v>4</v>
      </c>
      <c r="E8" s="69">
        <v>5</v>
      </c>
      <c r="F8" s="69">
        <v>6</v>
      </c>
      <c r="G8" s="69">
        <v>7</v>
      </c>
    </row>
    <row r="9" spans="1:7" ht="12.75">
      <c r="A9" s="215">
        <v>600</v>
      </c>
      <c r="B9" s="215"/>
      <c r="C9" s="215" t="s">
        <v>223</v>
      </c>
      <c r="D9" s="209">
        <v>100000</v>
      </c>
      <c r="E9" s="209">
        <v>100000</v>
      </c>
      <c r="F9" s="209">
        <f>F10</f>
        <v>0</v>
      </c>
      <c r="G9" s="209">
        <v>100000</v>
      </c>
    </row>
    <row r="10" spans="1:7" ht="12.75">
      <c r="A10" s="235"/>
      <c r="B10" s="235">
        <v>60016</v>
      </c>
      <c r="C10" s="236" t="s">
        <v>174</v>
      </c>
      <c r="D10" s="237">
        <v>-50000</v>
      </c>
      <c r="E10" s="237">
        <v>-50000</v>
      </c>
      <c r="F10" s="237">
        <v>0</v>
      </c>
      <c r="G10" s="237">
        <v>-50000</v>
      </c>
    </row>
    <row r="11" spans="1:7" ht="12.75">
      <c r="A11" s="215">
        <v>801</v>
      </c>
      <c r="B11" s="215"/>
      <c r="C11" s="215" t="s">
        <v>115</v>
      </c>
      <c r="D11" s="209">
        <f>D12</f>
        <v>217000</v>
      </c>
      <c r="E11" s="209">
        <f>E12</f>
        <v>217000</v>
      </c>
      <c r="F11" s="209">
        <f>F12</f>
        <v>217000</v>
      </c>
      <c r="G11" s="209">
        <f>G12</f>
        <v>0</v>
      </c>
    </row>
    <row r="12" spans="1:7" ht="12.75">
      <c r="A12" s="235"/>
      <c r="B12" s="235">
        <v>80104</v>
      </c>
      <c r="C12" s="236" t="s">
        <v>183</v>
      </c>
      <c r="D12" s="237">
        <v>217000</v>
      </c>
      <c r="E12" s="237">
        <v>217000</v>
      </c>
      <c r="F12" s="237">
        <v>217000</v>
      </c>
      <c r="G12" s="237">
        <v>0</v>
      </c>
    </row>
    <row r="13" spans="1:7" ht="12.75">
      <c r="A13" s="238"/>
      <c r="B13" s="239"/>
      <c r="C13" s="232" t="s">
        <v>1</v>
      </c>
      <c r="D13" s="209">
        <f>D9+D11</f>
        <v>317000</v>
      </c>
      <c r="E13" s="209">
        <f>E9+E11</f>
        <v>317000</v>
      </c>
      <c r="F13" s="209">
        <f>F9+F11</f>
        <v>217000</v>
      </c>
      <c r="G13" s="209">
        <f>G9+G11</f>
        <v>100000</v>
      </c>
    </row>
    <row r="15" spans="1:7" ht="12.75">
      <c r="A15" s="405"/>
      <c r="B15" s="405"/>
      <c r="C15" s="405"/>
      <c r="D15" s="405"/>
      <c r="E15" s="405"/>
      <c r="F15" s="405"/>
      <c r="G15" s="405"/>
    </row>
  </sheetData>
  <sheetProtection/>
  <mergeCells count="8">
    <mergeCell ref="A15:G15"/>
    <mergeCell ref="A4:G4"/>
    <mergeCell ref="A6:A7"/>
    <mergeCell ref="B6:B7"/>
    <mergeCell ref="C6:C7"/>
    <mergeCell ref="D6:D7"/>
    <mergeCell ref="E6:E7"/>
    <mergeCell ref="F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3">
      <selection activeCell="L17" sqref="L17"/>
    </sheetView>
  </sheetViews>
  <sheetFormatPr defaultColWidth="9.140625" defaultRowHeight="12.75"/>
  <cols>
    <col min="1" max="1" width="4.57421875" style="0" customWidth="1"/>
    <col min="2" max="2" width="35.8515625" style="0" customWidth="1"/>
    <col min="3" max="3" width="13.140625" style="0" customWidth="1"/>
    <col min="4" max="4" width="13.00390625" style="0" customWidth="1"/>
    <col min="5" max="5" width="13.140625" style="0" customWidth="1"/>
    <col min="6" max="6" width="16.57421875" style="0" customWidth="1"/>
  </cols>
  <sheetData>
    <row r="1" spans="6:7" ht="12.75">
      <c r="F1" s="2" t="s">
        <v>379</v>
      </c>
      <c r="G1" s="35"/>
    </row>
    <row r="2" spans="6:7" ht="12.75">
      <c r="F2" s="2" t="s">
        <v>332</v>
      </c>
      <c r="G2" s="35"/>
    </row>
    <row r="4" spans="1:6" ht="15.75">
      <c r="A4" s="408" t="s">
        <v>333</v>
      </c>
      <c r="B4" s="408"/>
      <c r="C4" s="408"/>
      <c r="D4" s="408"/>
      <c r="E4" s="408"/>
      <c r="F4" s="408"/>
    </row>
    <row r="5" spans="1:6" ht="12.75">
      <c r="A5" s="111"/>
      <c r="B5" s="37"/>
      <c r="C5" s="37"/>
      <c r="D5" s="37"/>
      <c r="E5" s="37"/>
      <c r="F5" s="37"/>
    </row>
    <row r="6" spans="1:6" ht="12.75">
      <c r="A6" s="37"/>
      <c r="B6" s="37"/>
      <c r="C6" s="37"/>
      <c r="D6" s="112"/>
      <c r="E6" s="37"/>
      <c r="F6" s="37"/>
    </row>
    <row r="7" spans="1:6" ht="12.75">
      <c r="A7" s="409" t="s">
        <v>35</v>
      </c>
      <c r="B7" s="409" t="s">
        <v>121</v>
      </c>
      <c r="C7" s="410" t="s">
        <v>122</v>
      </c>
      <c r="D7" s="410" t="s">
        <v>334</v>
      </c>
      <c r="E7" s="390" t="s">
        <v>123</v>
      </c>
      <c r="F7" s="393" t="s">
        <v>335</v>
      </c>
    </row>
    <row r="8" spans="1:6" ht="12.75">
      <c r="A8" s="409"/>
      <c r="B8" s="409"/>
      <c r="C8" s="409"/>
      <c r="D8" s="410"/>
      <c r="E8" s="391"/>
      <c r="F8" s="394"/>
    </row>
    <row r="9" spans="1:6" ht="12.75">
      <c r="A9" s="409"/>
      <c r="B9" s="409"/>
      <c r="C9" s="409"/>
      <c r="D9" s="410"/>
      <c r="E9" s="392"/>
      <c r="F9" s="395"/>
    </row>
    <row r="10" spans="1:6" ht="12.75">
      <c r="A10" s="210">
        <v>1</v>
      </c>
      <c r="B10" s="210">
        <v>2</v>
      </c>
      <c r="C10" s="210">
        <v>3</v>
      </c>
      <c r="D10" s="211">
        <v>4</v>
      </c>
      <c r="E10" s="212">
        <v>5</v>
      </c>
      <c r="F10" s="212">
        <v>6</v>
      </c>
    </row>
    <row r="11" spans="1:6" ht="12.75">
      <c r="A11" s="213" t="s">
        <v>46</v>
      </c>
      <c r="B11" s="214" t="s">
        <v>124</v>
      </c>
      <c r="C11" s="213"/>
      <c r="D11" s="245">
        <v>34277292</v>
      </c>
      <c r="E11" s="245">
        <v>88680</v>
      </c>
      <c r="F11" s="245">
        <f>D11+E11</f>
        <v>34365972</v>
      </c>
    </row>
    <row r="12" spans="1:6" ht="12.75">
      <c r="A12" s="213" t="s">
        <v>51</v>
      </c>
      <c r="B12" s="214" t="s">
        <v>125</v>
      </c>
      <c r="C12" s="213"/>
      <c r="D12" s="245">
        <v>36654927</v>
      </c>
      <c r="E12" s="245">
        <v>1288166</v>
      </c>
      <c r="F12" s="245">
        <f>D12+E12</f>
        <v>37943093</v>
      </c>
    </row>
    <row r="13" spans="1:6" ht="12.75">
      <c r="A13" s="213" t="s">
        <v>52</v>
      </c>
      <c r="B13" s="214" t="s">
        <v>126</v>
      </c>
      <c r="C13" s="184"/>
      <c r="D13" s="245">
        <f>D11-D12</f>
        <v>-2377635</v>
      </c>
      <c r="E13" s="245">
        <f>E11-E12</f>
        <v>-1199486</v>
      </c>
      <c r="F13" s="245">
        <f>F11-F12</f>
        <v>-3577121</v>
      </c>
    </row>
    <row r="14" spans="1:6" ht="12.75">
      <c r="A14" s="387" t="s">
        <v>127</v>
      </c>
      <c r="B14" s="389"/>
      <c r="C14" s="215"/>
      <c r="D14" s="246">
        <f>D15+D16+D17+D18+D19+D20+D21+D22</f>
        <v>2869449.3</v>
      </c>
      <c r="E14" s="246">
        <f>E15+E16+E17+E18+E19+E20+E22</f>
        <v>1199486</v>
      </c>
      <c r="F14" s="246">
        <f>F15+F17+F18+F19+F20+F21+F16+F22</f>
        <v>4068935.3</v>
      </c>
    </row>
    <row r="15" spans="1:6" ht="12.75">
      <c r="A15" s="213" t="s">
        <v>46</v>
      </c>
      <c r="B15" s="187" t="s">
        <v>128</v>
      </c>
      <c r="C15" s="213" t="s">
        <v>129</v>
      </c>
      <c r="D15" s="245">
        <v>0</v>
      </c>
      <c r="E15" s="245">
        <v>0</v>
      </c>
      <c r="F15" s="245">
        <f aca="true" t="shared" si="0" ref="F15:F30">D15+E15</f>
        <v>0</v>
      </c>
    </row>
    <row r="16" spans="1:6" ht="12.75">
      <c r="A16" s="216" t="s">
        <v>51</v>
      </c>
      <c r="B16" s="184" t="s">
        <v>130</v>
      </c>
      <c r="C16" s="213" t="s">
        <v>129</v>
      </c>
      <c r="D16" s="247">
        <v>1505370</v>
      </c>
      <c r="E16" s="245">
        <v>0</v>
      </c>
      <c r="F16" s="245">
        <f t="shared" si="0"/>
        <v>1505370</v>
      </c>
    </row>
    <row r="17" spans="1:6" ht="50.25" customHeight="1">
      <c r="A17" s="213" t="s">
        <v>52</v>
      </c>
      <c r="B17" s="217" t="s">
        <v>248</v>
      </c>
      <c r="C17" s="213" t="s">
        <v>131</v>
      </c>
      <c r="D17" s="245">
        <v>0</v>
      </c>
      <c r="E17" s="245">
        <v>0</v>
      </c>
      <c r="F17" s="245">
        <f t="shared" si="0"/>
        <v>0</v>
      </c>
    </row>
    <row r="18" spans="1:6" ht="12.75">
      <c r="A18" s="216" t="s">
        <v>55</v>
      </c>
      <c r="B18" s="184" t="s">
        <v>132</v>
      </c>
      <c r="C18" s="213" t="s">
        <v>133</v>
      </c>
      <c r="D18" s="245">
        <v>91814.3</v>
      </c>
      <c r="E18" s="245">
        <v>0</v>
      </c>
      <c r="F18" s="245">
        <f t="shared" si="0"/>
        <v>91814.3</v>
      </c>
    </row>
    <row r="19" spans="1:6" ht="12.75">
      <c r="A19" s="213" t="s">
        <v>57</v>
      </c>
      <c r="B19" s="184" t="s">
        <v>134</v>
      </c>
      <c r="C19" s="213" t="s">
        <v>135</v>
      </c>
      <c r="D19" s="245">
        <v>0</v>
      </c>
      <c r="E19" s="245">
        <v>0</v>
      </c>
      <c r="F19" s="245">
        <f t="shared" si="0"/>
        <v>0</v>
      </c>
    </row>
    <row r="20" spans="1:6" ht="12.75">
      <c r="A20" s="216" t="s">
        <v>58</v>
      </c>
      <c r="B20" s="184" t="s">
        <v>136</v>
      </c>
      <c r="C20" s="213" t="s">
        <v>137</v>
      </c>
      <c r="D20" s="248">
        <v>304235</v>
      </c>
      <c r="E20" s="245">
        <v>1199486</v>
      </c>
      <c r="F20" s="245">
        <f t="shared" si="0"/>
        <v>1503721</v>
      </c>
    </row>
    <row r="21" spans="1:6" ht="12.75">
      <c r="A21" s="213" t="s">
        <v>64</v>
      </c>
      <c r="B21" s="184" t="s">
        <v>138</v>
      </c>
      <c r="C21" s="213" t="s">
        <v>139</v>
      </c>
      <c r="D21" s="245">
        <v>0</v>
      </c>
      <c r="E21" s="245">
        <v>0</v>
      </c>
      <c r="F21" s="245">
        <f t="shared" si="0"/>
        <v>0</v>
      </c>
    </row>
    <row r="22" spans="1:6" ht="12.75">
      <c r="A22" s="213" t="s">
        <v>140</v>
      </c>
      <c r="B22" s="218" t="s">
        <v>141</v>
      </c>
      <c r="C22" s="213" t="s">
        <v>229</v>
      </c>
      <c r="D22" s="245">
        <v>968030</v>
      </c>
      <c r="E22" s="245">
        <v>0</v>
      </c>
      <c r="F22" s="245">
        <f t="shared" si="0"/>
        <v>968030</v>
      </c>
    </row>
    <row r="23" spans="1:6" ht="12.75">
      <c r="A23" s="387" t="s">
        <v>142</v>
      </c>
      <c r="B23" s="389"/>
      <c r="C23" s="206"/>
      <c r="D23" s="246">
        <f>D24+D25+D26+D27+D28+D29+D30</f>
        <v>491814.3</v>
      </c>
      <c r="E23" s="246">
        <f>E24+E25+E26+E27+E28+E29+E30</f>
        <v>0</v>
      </c>
      <c r="F23" s="246">
        <f t="shared" si="0"/>
        <v>491814.3</v>
      </c>
    </row>
    <row r="24" spans="1:6" ht="12.75">
      <c r="A24" s="213" t="s">
        <v>46</v>
      </c>
      <c r="B24" s="184" t="s">
        <v>143</v>
      </c>
      <c r="C24" s="213" t="s">
        <v>144</v>
      </c>
      <c r="D24" s="245">
        <v>400000</v>
      </c>
      <c r="E24" s="245">
        <v>0</v>
      </c>
      <c r="F24" s="245">
        <f t="shared" si="0"/>
        <v>400000</v>
      </c>
    </row>
    <row r="25" spans="1:6" ht="12.75">
      <c r="A25" s="216" t="s">
        <v>51</v>
      </c>
      <c r="B25" s="219" t="s">
        <v>145</v>
      </c>
      <c r="C25" s="216" t="s">
        <v>144</v>
      </c>
      <c r="D25" s="247">
        <v>0</v>
      </c>
      <c r="E25" s="245">
        <v>0</v>
      </c>
      <c r="F25" s="245">
        <f t="shared" si="0"/>
        <v>0</v>
      </c>
    </row>
    <row r="26" spans="1:6" ht="51" customHeight="1">
      <c r="A26" s="213" t="s">
        <v>52</v>
      </c>
      <c r="B26" s="175" t="s">
        <v>146</v>
      </c>
      <c r="C26" s="213" t="s">
        <v>147</v>
      </c>
      <c r="D26" s="245">
        <v>0</v>
      </c>
      <c r="E26" s="245">
        <v>0</v>
      </c>
      <c r="F26" s="245">
        <f t="shared" si="0"/>
        <v>0</v>
      </c>
    </row>
    <row r="27" spans="1:6" ht="12.75">
      <c r="A27" s="216" t="s">
        <v>55</v>
      </c>
      <c r="B27" s="219" t="s">
        <v>148</v>
      </c>
      <c r="C27" s="216" t="s">
        <v>149</v>
      </c>
      <c r="D27" s="247">
        <v>91814.3</v>
      </c>
      <c r="E27" s="245">
        <v>0</v>
      </c>
      <c r="F27" s="245">
        <f t="shared" si="0"/>
        <v>91814.3</v>
      </c>
    </row>
    <row r="28" spans="1:6" ht="12.75">
      <c r="A28" s="213" t="s">
        <v>57</v>
      </c>
      <c r="B28" s="184" t="s">
        <v>150</v>
      </c>
      <c r="C28" s="213" t="s">
        <v>151</v>
      </c>
      <c r="D28" s="245">
        <v>0</v>
      </c>
      <c r="E28" s="245">
        <v>0</v>
      </c>
      <c r="F28" s="245">
        <f t="shared" si="0"/>
        <v>0</v>
      </c>
    </row>
    <row r="29" spans="1:6" ht="12.75">
      <c r="A29" s="220" t="s">
        <v>58</v>
      </c>
      <c r="B29" s="218" t="s">
        <v>152</v>
      </c>
      <c r="C29" s="220" t="s">
        <v>153</v>
      </c>
      <c r="D29" s="248">
        <v>0</v>
      </c>
      <c r="E29" s="245">
        <v>0</v>
      </c>
      <c r="F29" s="245">
        <f t="shared" si="0"/>
        <v>0</v>
      </c>
    </row>
    <row r="30" spans="1:6" ht="12.75">
      <c r="A30" s="220" t="s">
        <v>64</v>
      </c>
      <c r="B30" s="218" t="s">
        <v>154</v>
      </c>
      <c r="C30" s="221" t="s">
        <v>155</v>
      </c>
      <c r="D30" s="245">
        <v>0</v>
      </c>
      <c r="E30" s="245">
        <v>0</v>
      </c>
      <c r="F30" s="245">
        <f t="shared" si="0"/>
        <v>0</v>
      </c>
    </row>
    <row r="31" spans="1:6" ht="12.75">
      <c r="A31" s="113"/>
      <c r="B31" s="114"/>
      <c r="C31" s="115"/>
      <c r="D31" s="37"/>
      <c r="E31" s="37"/>
      <c r="F31" s="37"/>
    </row>
    <row r="32" ht="15.75">
      <c r="A32" s="166"/>
    </row>
    <row r="33" spans="1:2" s="28" customFormat="1" ht="15.75">
      <c r="A33" s="166"/>
      <c r="B33" s="166"/>
    </row>
    <row r="34" spans="1:2" ht="12.75">
      <c r="A34" s="147"/>
      <c r="B34" s="147"/>
    </row>
  </sheetData>
  <sheetProtection/>
  <mergeCells count="9">
    <mergeCell ref="A4:F4"/>
    <mergeCell ref="E7:E9"/>
    <mergeCell ref="F7:F9"/>
    <mergeCell ref="A14:B14"/>
    <mergeCell ref="A23:B23"/>
    <mergeCell ref="A7:A9"/>
    <mergeCell ref="B7:B9"/>
    <mergeCell ref="C7:C9"/>
    <mergeCell ref="D7:D9"/>
  </mergeCell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993789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0">
      <selection activeCell="G39" sqref="G39"/>
    </sheetView>
  </sheetViews>
  <sheetFormatPr defaultColWidth="9.140625" defaultRowHeight="12.75"/>
  <cols>
    <col min="1" max="1" width="3.140625" style="0" customWidth="1"/>
    <col min="2" max="2" width="18.00390625" style="0" customWidth="1"/>
    <col min="3" max="3" width="10.8515625" style="0" customWidth="1"/>
    <col min="4" max="5" width="8.7109375" style="0" customWidth="1"/>
    <col min="6" max="6" width="8.28125" style="0" customWidth="1"/>
    <col min="7" max="7" width="8.7109375" style="0" customWidth="1"/>
    <col min="8" max="8" width="7.7109375" style="0" customWidth="1"/>
    <col min="9" max="9" width="8.00390625" style="0" customWidth="1"/>
    <col min="10" max="10" width="7.28125" style="0" customWidth="1"/>
    <col min="11" max="11" width="7.00390625" style="0" customWidth="1"/>
    <col min="12" max="12" width="8.421875" style="0" customWidth="1"/>
    <col min="13" max="13" width="7.8515625" style="0" customWidth="1"/>
    <col min="15" max="15" width="8.57421875" style="0" customWidth="1"/>
    <col min="16" max="16" width="8.00390625" style="0" customWidth="1"/>
  </cols>
  <sheetData>
    <row r="1" s="170" customFormat="1" ht="12">
      <c r="Q1" s="171" t="s">
        <v>222</v>
      </c>
    </row>
    <row r="2" s="170" customFormat="1" ht="12">
      <c r="Q2" s="171" t="s">
        <v>24</v>
      </c>
    </row>
    <row r="3" ht="7.5" customHeight="1">
      <c r="Q3" s="35"/>
    </row>
    <row r="4" spans="1:17" ht="24.75" customHeight="1">
      <c r="A4" s="438" t="s">
        <v>199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</row>
    <row r="5" spans="1:17" ht="7.5" customHeight="1">
      <c r="A5" s="72"/>
      <c r="B5" s="72"/>
      <c r="C5" s="72"/>
      <c r="D5" s="73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 s="99" customFormat="1" ht="9.75">
      <c r="A6" s="440" t="s">
        <v>35</v>
      </c>
      <c r="B6" s="440" t="s">
        <v>66</v>
      </c>
      <c r="C6" s="441" t="s">
        <v>67</v>
      </c>
      <c r="D6" s="442" t="s">
        <v>68</v>
      </c>
      <c r="E6" s="437" t="s">
        <v>69</v>
      </c>
      <c r="F6" s="436" t="s">
        <v>6</v>
      </c>
      <c r="G6" s="436"/>
      <c r="H6" s="436" t="s">
        <v>39</v>
      </c>
      <c r="I6" s="436"/>
      <c r="J6" s="436"/>
      <c r="K6" s="436"/>
      <c r="L6" s="436"/>
      <c r="M6" s="436"/>
      <c r="N6" s="436"/>
      <c r="O6" s="436"/>
      <c r="P6" s="436"/>
      <c r="Q6" s="436"/>
    </row>
    <row r="7" spans="1:17" s="99" customFormat="1" ht="9.75">
      <c r="A7" s="440"/>
      <c r="B7" s="440"/>
      <c r="C7" s="441"/>
      <c r="D7" s="442"/>
      <c r="E7" s="437"/>
      <c r="F7" s="437" t="s">
        <v>70</v>
      </c>
      <c r="G7" s="437" t="s">
        <v>71</v>
      </c>
      <c r="H7" s="436" t="s">
        <v>72</v>
      </c>
      <c r="I7" s="436"/>
      <c r="J7" s="436"/>
      <c r="K7" s="436"/>
      <c r="L7" s="436"/>
      <c r="M7" s="436"/>
      <c r="N7" s="436"/>
      <c r="O7" s="436"/>
      <c r="P7" s="436"/>
      <c r="Q7" s="436"/>
    </row>
    <row r="8" spans="1:17" s="99" customFormat="1" ht="9.75">
      <c r="A8" s="440"/>
      <c r="B8" s="440"/>
      <c r="C8" s="441"/>
      <c r="D8" s="442"/>
      <c r="E8" s="437"/>
      <c r="F8" s="437"/>
      <c r="G8" s="437"/>
      <c r="H8" s="437" t="s">
        <v>73</v>
      </c>
      <c r="I8" s="436" t="s">
        <v>74</v>
      </c>
      <c r="J8" s="436"/>
      <c r="K8" s="436"/>
      <c r="L8" s="436"/>
      <c r="M8" s="436"/>
      <c r="N8" s="436"/>
      <c r="O8" s="436"/>
      <c r="P8" s="436"/>
      <c r="Q8" s="436"/>
    </row>
    <row r="9" spans="1:17" s="99" customFormat="1" ht="9.75">
      <c r="A9" s="440"/>
      <c r="B9" s="440"/>
      <c r="C9" s="441"/>
      <c r="D9" s="442"/>
      <c r="E9" s="437"/>
      <c r="F9" s="437"/>
      <c r="G9" s="437"/>
      <c r="H9" s="437"/>
      <c r="I9" s="436" t="s">
        <v>75</v>
      </c>
      <c r="J9" s="436"/>
      <c r="K9" s="436"/>
      <c r="L9" s="436"/>
      <c r="M9" s="436" t="s">
        <v>76</v>
      </c>
      <c r="N9" s="436"/>
      <c r="O9" s="436"/>
      <c r="P9" s="436"/>
      <c r="Q9" s="436"/>
    </row>
    <row r="10" spans="1:17" s="99" customFormat="1" ht="9.75">
      <c r="A10" s="440"/>
      <c r="B10" s="440"/>
      <c r="C10" s="441"/>
      <c r="D10" s="442"/>
      <c r="E10" s="437"/>
      <c r="F10" s="437"/>
      <c r="G10" s="437"/>
      <c r="H10" s="437"/>
      <c r="I10" s="437" t="s">
        <v>77</v>
      </c>
      <c r="J10" s="436" t="s">
        <v>78</v>
      </c>
      <c r="K10" s="436"/>
      <c r="L10" s="436"/>
      <c r="M10" s="437" t="s">
        <v>79</v>
      </c>
      <c r="N10" s="437" t="s">
        <v>78</v>
      </c>
      <c r="O10" s="437"/>
      <c r="P10" s="437"/>
      <c r="Q10" s="437"/>
    </row>
    <row r="11" spans="1:17" s="99" customFormat="1" ht="36.75" customHeight="1">
      <c r="A11" s="440"/>
      <c r="B11" s="440"/>
      <c r="C11" s="441"/>
      <c r="D11" s="442"/>
      <c r="E11" s="437"/>
      <c r="F11" s="437"/>
      <c r="G11" s="437"/>
      <c r="H11" s="437"/>
      <c r="I11" s="437"/>
      <c r="J11" s="98" t="s">
        <v>80</v>
      </c>
      <c r="K11" s="98" t="s">
        <v>81</v>
      </c>
      <c r="L11" s="98" t="s">
        <v>82</v>
      </c>
      <c r="M11" s="437"/>
      <c r="N11" s="98" t="s">
        <v>83</v>
      </c>
      <c r="O11" s="98" t="s">
        <v>84</v>
      </c>
      <c r="P11" s="98" t="s">
        <v>81</v>
      </c>
      <c r="Q11" s="98" t="s">
        <v>85</v>
      </c>
    </row>
    <row r="12" spans="1:17" ht="12.75">
      <c r="A12" s="75">
        <v>1</v>
      </c>
      <c r="B12" s="75">
        <v>2</v>
      </c>
      <c r="C12" s="75">
        <v>3</v>
      </c>
      <c r="D12" s="76">
        <v>4</v>
      </c>
      <c r="E12" s="77">
        <v>5</v>
      </c>
      <c r="F12" s="77">
        <v>6</v>
      </c>
      <c r="G12" s="77">
        <v>7</v>
      </c>
      <c r="H12" s="77">
        <v>8</v>
      </c>
      <c r="I12" s="77">
        <v>9</v>
      </c>
      <c r="J12" s="77">
        <v>10</v>
      </c>
      <c r="K12" s="77">
        <v>11</v>
      </c>
      <c r="L12" s="77">
        <v>12</v>
      </c>
      <c r="M12" s="77">
        <v>13</v>
      </c>
      <c r="N12" s="77">
        <v>14</v>
      </c>
      <c r="O12" s="77">
        <v>15</v>
      </c>
      <c r="P12" s="77">
        <v>16</v>
      </c>
      <c r="Q12" s="77">
        <v>17</v>
      </c>
    </row>
    <row r="13" spans="1:17" ht="12.75">
      <c r="A13" s="78">
        <v>1</v>
      </c>
      <c r="B13" s="79" t="s">
        <v>86</v>
      </c>
      <c r="C13" s="434" t="s">
        <v>59</v>
      </c>
      <c r="D13" s="435"/>
      <c r="E13" s="80">
        <f>E18</f>
        <v>4256860</v>
      </c>
      <c r="F13" s="80">
        <f aca="true" t="shared" si="0" ref="F13:Q13">F18</f>
        <v>1909220</v>
      </c>
      <c r="G13" s="80">
        <f t="shared" si="0"/>
        <v>2347640</v>
      </c>
      <c r="H13" s="80">
        <f t="shared" si="0"/>
        <v>4256860</v>
      </c>
      <c r="I13" s="80">
        <f t="shared" si="0"/>
        <v>1909220</v>
      </c>
      <c r="J13" s="80">
        <f t="shared" si="0"/>
        <v>0</v>
      </c>
      <c r="K13" s="80">
        <f t="shared" si="0"/>
        <v>0</v>
      </c>
      <c r="L13" s="80">
        <f t="shared" si="0"/>
        <v>1909220</v>
      </c>
      <c r="M13" s="80">
        <f t="shared" si="0"/>
        <v>2347640</v>
      </c>
      <c r="N13" s="80">
        <f t="shared" si="0"/>
        <v>469528</v>
      </c>
      <c r="O13" s="80">
        <f t="shared" si="0"/>
        <v>1878112</v>
      </c>
      <c r="P13" s="80">
        <f t="shared" si="0"/>
        <v>0</v>
      </c>
      <c r="Q13" s="80">
        <f t="shared" si="0"/>
        <v>0</v>
      </c>
    </row>
    <row r="14" spans="1:17" ht="10.5" customHeight="1">
      <c r="A14" s="415" t="s">
        <v>87</v>
      </c>
      <c r="B14" s="81" t="s">
        <v>88</v>
      </c>
      <c r="C14" s="416" t="s">
        <v>200</v>
      </c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8"/>
    </row>
    <row r="15" spans="1:17" ht="12.75">
      <c r="A15" s="415"/>
      <c r="B15" s="81" t="s">
        <v>89</v>
      </c>
      <c r="C15" s="419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1"/>
    </row>
    <row r="16" spans="1:17" ht="12.75">
      <c r="A16" s="415"/>
      <c r="B16" s="81" t="s">
        <v>90</v>
      </c>
      <c r="C16" s="419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1"/>
    </row>
    <row r="17" spans="1:17" ht="12.75">
      <c r="A17" s="415"/>
      <c r="B17" s="81" t="s">
        <v>91</v>
      </c>
      <c r="C17" s="422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4"/>
    </row>
    <row r="18" spans="1:17" ht="11.25" customHeight="1">
      <c r="A18" s="415"/>
      <c r="B18" s="81" t="s">
        <v>92</v>
      </c>
      <c r="C18" s="82"/>
      <c r="D18" s="83" t="s">
        <v>201</v>
      </c>
      <c r="E18" s="84">
        <f>F18+G18</f>
        <v>4256860</v>
      </c>
      <c r="F18" s="84">
        <f>F19+F20</f>
        <v>1909220</v>
      </c>
      <c r="G18" s="84">
        <f aca="true" t="shared" si="1" ref="G18:Q18">G19+G20</f>
        <v>2347640</v>
      </c>
      <c r="H18" s="87">
        <f>I18+M18</f>
        <v>4256860</v>
      </c>
      <c r="I18" s="87">
        <f>J18+K18+L18</f>
        <v>1909220</v>
      </c>
      <c r="J18" s="84">
        <f t="shared" si="1"/>
        <v>0</v>
      </c>
      <c r="K18" s="84">
        <f t="shared" si="1"/>
        <v>0</v>
      </c>
      <c r="L18" s="84">
        <f t="shared" si="1"/>
        <v>1909220</v>
      </c>
      <c r="M18" s="87">
        <f>N18+O18+P18+Q18</f>
        <v>2347640</v>
      </c>
      <c r="N18" s="84">
        <f t="shared" si="1"/>
        <v>469528</v>
      </c>
      <c r="O18" s="84">
        <f t="shared" si="1"/>
        <v>1878112</v>
      </c>
      <c r="P18" s="84">
        <f t="shared" si="1"/>
        <v>0</v>
      </c>
      <c r="Q18" s="84">
        <f t="shared" si="1"/>
        <v>0</v>
      </c>
    </row>
    <row r="19" spans="1:17" ht="12" customHeight="1">
      <c r="A19" s="415"/>
      <c r="B19" s="81" t="s">
        <v>93</v>
      </c>
      <c r="C19" s="85"/>
      <c r="D19" s="86" t="s">
        <v>94</v>
      </c>
      <c r="E19" s="84">
        <f>F19+G19</f>
        <v>2699702</v>
      </c>
      <c r="F19" s="84">
        <f>I19</f>
        <v>1525882</v>
      </c>
      <c r="G19" s="84">
        <v>1173820</v>
      </c>
      <c r="H19" s="87">
        <f>I19+M19</f>
        <v>2699702</v>
      </c>
      <c r="I19" s="87">
        <f>J19+K19+L19</f>
        <v>1525882</v>
      </c>
      <c r="J19" s="84">
        <v>0</v>
      </c>
      <c r="K19" s="84">
        <v>0</v>
      </c>
      <c r="L19" s="84">
        <f>1110515+383642+31725</f>
        <v>1525882</v>
      </c>
      <c r="M19" s="87">
        <f>N19+O19+P19+Q19</f>
        <v>1173820</v>
      </c>
      <c r="N19" s="84">
        <v>0</v>
      </c>
      <c r="O19" s="84">
        <v>1173820</v>
      </c>
      <c r="P19" s="84">
        <v>0</v>
      </c>
      <c r="Q19" s="84">
        <v>0</v>
      </c>
    </row>
    <row r="20" spans="1:17" ht="11.25" customHeight="1">
      <c r="A20" s="415"/>
      <c r="B20" s="81" t="s">
        <v>95</v>
      </c>
      <c r="C20" s="85"/>
      <c r="D20" s="86"/>
      <c r="E20" s="84">
        <f>F20+G20</f>
        <v>1557158</v>
      </c>
      <c r="F20" s="84">
        <v>383338</v>
      </c>
      <c r="G20" s="84">
        <v>1173820</v>
      </c>
      <c r="H20" s="87">
        <f>I20+M20</f>
        <v>1557158</v>
      </c>
      <c r="I20" s="87">
        <f>J20+K20+L20</f>
        <v>383338</v>
      </c>
      <c r="J20" s="87">
        <v>0</v>
      </c>
      <c r="K20" s="87">
        <v>0</v>
      </c>
      <c r="L20" s="87">
        <v>383338</v>
      </c>
      <c r="M20" s="87">
        <f>N20+O20+P20+Q20</f>
        <v>1173820</v>
      </c>
      <c r="N20" s="87">
        <v>469528</v>
      </c>
      <c r="O20" s="87">
        <v>704292</v>
      </c>
      <c r="P20" s="87"/>
      <c r="Q20" s="87"/>
    </row>
    <row r="21" spans="1:17" ht="12.75" customHeight="1" hidden="1">
      <c r="A21" s="415"/>
      <c r="B21" s="81" t="s">
        <v>96</v>
      </c>
      <c r="C21" s="85"/>
      <c r="D21" s="86"/>
      <c r="E21" s="84"/>
      <c r="F21" s="84"/>
      <c r="G21" s="84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1:17" ht="12.75" customHeight="1" hidden="1">
      <c r="A22" s="415"/>
      <c r="B22" s="81" t="s">
        <v>97</v>
      </c>
      <c r="C22" s="85"/>
      <c r="D22" s="86"/>
      <c r="E22" s="84"/>
      <c r="F22" s="84"/>
      <c r="G22" s="84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1:17" ht="12.75" customHeight="1" hidden="1">
      <c r="A23" s="415" t="s">
        <v>98</v>
      </c>
      <c r="B23" s="81" t="s">
        <v>88</v>
      </c>
      <c r="C23" s="429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1"/>
    </row>
    <row r="24" spans="1:17" ht="12.75" customHeight="1" hidden="1">
      <c r="A24" s="415"/>
      <c r="B24" s="81" t="s">
        <v>89</v>
      </c>
      <c r="C24" s="429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1"/>
    </row>
    <row r="25" spans="1:17" ht="12.75" customHeight="1" hidden="1">
      <c r="A25" s="415"/>
      <c r="B25" s="81" t="s">
        <v>90</v>
      </c>
      <c r="C25" s="429"/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1"/>
    </row>
    <row r="26" spans="1:17" ht="12.75" customHeight="1" hidden="1">
      <c r="A26" s="415"/>
      <c r="B26" s="81" t="s">
        <v>91</v>
      </c>
      <c r="C26" s="429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1"/>
    </row>
    <row r="27" spans="1:17" ht="12.75" customHeight="1" hidden="1">
      <c r="A27" s="415"/>
      <c r="B27" s="81" t="s">
        <v>92</v>
      </c>
      <c r="C27" s="82"/>
      <c r="D27" s="83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</row>
    <row r="28" spans="1:17" ht="12.75" customHeight="1" hidden="1">
      <c r="A28" s="415"/>
      <c r="B28" s="81" t="s">
        <v>93</v>
      </c>
      <c r="C28" s="85"/>
      <c r="D28" s="86"/>
      <c r="E28" s="84"/>
      <c r="F28" s="84"/>
      <c r="G28" s="84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1:17" ht="12.75" customHeight="1" hidden="1">
      <c r="A29" s="415"/>
      <c r="B29" s="81" t="s">
        <v>95</v>
      </c>
      <c r="C29" s="85"/>
      <c r="D29" s="86"/>
      <c r="E29" s="84"/>
      <c r="F29" s="84"/>
      <c r="G29" s="84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1:17" ht="12.75" customHeight="1" hidden="1">
      <c r="A30" s="415"/>
      <c r="B30" s="81" t="s">
        <v>96</v>
      </c>
      <c r="C30" s="85"/>
      <c r="D30" s="86"/>
      <c r="E30" s="84"/>
      <c r="F30" s="84"/>
      <c r="G30" s="84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1:17" ht="12.75" customHeight="1" hidden="1">
      <c r="A31" s="415"/>
      <c r="B31" s="81" t="s">
        <v>99</v>
      </c>
      <c r="C31" s="85"/>
      <c r="D31" s="86"/>
      <c r="E31" s="84"/>
      <c r="F31" s="84"/>
      <c r="G31" s="84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1:17" ht="12.75" customHeight="1" hidden="1">
      <c r="A32" s="88" t="s">
        <v>100</v>
      </c>
      <c r="B32" s="81" t="s">
        <v>101</v>
      </c>
      <c r="C32" s="429"/>
      <c r="D32" s="430"/>
      <c r="E32" s="430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1"/>
    </row>
    <row r="33" spans="1:17" ht="12.75">
      <c r="A33" s="89">
        <v>2</v>
      </c>
      <c r="B33" s="90" t="s">
        <v>102</v>
      </c>
      <c r="C33" s="432" t="s">
        <v>59</v>
      </c>
      <c r="D33" s="433"/>
      <c r="E33" s="91">
        <f>E38+E48+E57+E69</f>
        <v>487450</v>
      </c>
      <c r="F33" s="91">
        <f aca="true" t="shared" si="2" ref="F33:Q33">F38+F48+F57+F69</f>
        <v>73117</v>
      </c>
      <c r="G33" s="91">
        <f t="shared" si="2"/>
        <v>414333</v>
      </c>
      <c r="H33" s="91">
        <f t="shared" si="2"/>
        <v>180339</v>
      </c>
      <c r="I33" s="91">
        <f t="shared" si="2"/>
        <v>27051</v>
      </c>
      <c r="J33" s="91">
        <f t="shared" si="2"/>
        <v>0</v>
      </c>
      <c r="K33" s="91">
        <f t="shared" si="2"/>
        <v>0</v>
      </c>
      <c r="L33" s="91">
        <f t="shared" si="2"/>
        <v>27051</v>
      </c>
      <c r="M33" s="91">
        <f t="shared" si="2"/>
        <v>153288</v>
      </c>
      <c r="N33" s="91">
        <f t="shared" si="2"/>
        <v>153288</v>
      </c>
      <c r="O33" s="91">
        <f t="shared" si="2"/>
        <v>0</v>
      </c>
      <c r="P33" s="91">
        <f t="shared" si="2"/>
        <v>0</v>
      </c>
      <c r="Q33" s="91">
        <f t="shared" si="2"/>
        <v>0</v>
      </c>
    </row>
    <row r="34" spans="1:17" ht="10.5" customHeight="1">
      <c r="A34" s="415" t="s">
        <v>103</v>
      </c>
      <c r="B34" s="81" t="s">
        <v>88</v>
      </c>
      <c r="C34" s="416" t="s">
        <v>104</v>
      </c>
      <c r="D34" s="417"/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8"/>
    </row>
    <row r="35" spans="1:17" ht="12.75">
      <c r="A35" s="415"/>
      <c r="B35" s="81" t="s">
        <v>89</v>
      </c>
      <c r="C35" s="419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1"/>
    </row>
    <row r="36" spans="1:17" ht="12.75">
      <c r="A36" s="415"/>
      <c r="B36" s="81" t="s">
        <v>90</v>
      </c>
      <c r="C36" s="419"/>
      <c r="D36" s="420"/>
      <c r="E36" s="420"/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1"/>
    </row>
    <row r="37" spans="1:17" ht="12.75">
      <c r="A37" s="415"/>
      <c r="B37" s="81" t="s">
        <v>91</v>
      </c>
      <c r="C37" s="422"/>
      <c r="D37" s="423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4"/>
    </row>
    <row r="38" spans="1:17" ht="12.75">
      <c r="A38" s="415"/>
      <c r="B38" s="81" t="s">
        <v>92</v>
      </c>
      <c r="C38" s="82"/>
      <c r="D38" s="83" t="s">
        <v>105</v>
      </c>
      <c r="E38" s="84">
        <v>123840</v>
      </c>
      <c r="F38" s="84">
        <v>18576</v>
      </c>
      <c r="G38" s="84">
        <v>105264</v>
      </c>
      <c r="H38" s="84">
        <v>14144</v>
      </c>
      <c r="I38" s="84">
        <v>2122</v>
      </c>
      <c r="J38" s="84">
        <v>0</v>
      </c>
      <c r="K38" s="84">
        <v>0</v>
      </c>
      <c r="L38" s="84">
        <v>2122</v>
      </c>
      <c r="M38" s="84">
        <v>12022</v>
      </c>
      <c r="N38" s="84">
        <v>12022</v>
      </c>
      <c r="O38" s="84">
        <v>0</v>
      </c>
      <c r="P38" s="84">
        <v>0</v>
      </c>
      <c r="Q38" s="84">
        <v>0</v>
      </c>
    </row>
    <row r="39" spans="1:17" ht="12" customHeight="1">
      <c r="A39" s="415"/>
      <c r="B39" s="81" t="s">
        <v>93</v>
      </c>
      <c r="C39" s="85"/>
      <c r="D39" s="86" t="s">
        <v>105</v>
      </c>
      <c r="E39" s="84">
        <v>14144</v>
      </c>
      <c r="F39" s="84">
        <v>2122</v>
      </c>
      <c r="G39" s="84">
        <v>12022</v>
      </c>
      <c r="H39" s="87">
        <v>14144</v>
      </c>
      <c r="I39" s="87">
        <v>2122</v>
      </c>
      <c r="J39" s="87">
        <v>0</v>
      </c>
      <c r="K39" s="87">
        <v>0</v>
      </c>
      <c r="L39" s="87">
        <v>2122</v>
      </c>
      <c r="M39" s="87">
        <v>12022</v>
      </c>
      <c r="N39" s="87">
        <v>12022</v>
      </c>
      <c r="O39" s="87">
        <v>0</v>
      </c>
      <c r="P39" s="87">
        <v>0</v>
      </c>
      <c r="Q39" s="87">
        <v>0</v>
      </c>
    </row>
    <row r="40" spans="1:17" ht="12.75" customHeight="1" hidden="1">
      <c r="A40" s="415"/>
      <c r="B40" s="81" t="s">
        <v>95</v>
      </c>
      <c r="C40" s="85"/>
      <c r="D40" s="86"/>
      <c r="E40" s="84"/>
      <c r="F40" s="84"/>
      <c r="G40" s="84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1:17" ht="12.75" customHeight="1" hidden="1">
      <c r="A41" s="415"/>
      <c r="B41" s="81" t="s">
        <v>96</v>
      </c>
      <c r="C41" s="85"/>
      <c r="D41" s="86"/>
      <c r="E41" s="84"/>
      <c r="F41" s="84"/>
      <c r="G41" s="84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1:17" ht="12.75" customHeight="1" hidden="1">
      <c r="A42" s="415"/>
      <c r="B42" s="81" t="s">
        <v>99</v>
      </c>
      <c r="C42" s="85"/>
      <c r="D42" s="86"/>
      <c r="E42" s="84"/>
      <c r="F42" s="84"/>
      <c r="G42" s="84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1:17" ht="12.75" customHeight="1" hidden="1">
      <c r="A43" s="92" t="s">
        <v>106</v>
      </c>
      <c r="B43" s="93" t="s">
        <v>101</v>
      </c>
      <c r="C43" s="412"/>
      <c r="D43" s="413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4"/>
    </row>
    <row r="44" spans="1:17" ht="10.5" customHeight="1">
      <c r="A44" s="415" t="s">
        <v>106</v>
      </c>
      <c r="B44" s="81" t="s">
        <v>88</v>
      </c>
      <c r="C44" s="416" t="s">
        <v>107</v>
      </c>
      <c r="D44" s="417"/>
      <c r="E44" s="417"/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8"/>
    </row>
    <row r="45" spans="1:17" ht="11.25" customHeight="1">
      <c r="A45" s="415"/>
      <c r="B45" s="81" t="s">
        <v>89</v>
      </c>
      <c r="C45" s="419"/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1"/>
    </row>
    <row r="46" spans="1:17" ht="10.5" customHeight="1">
      <c r="A46" s="415"/>
      <c r="B46" s="81" t="s">
        <v>90</v>
      </c>
      <c r="C46" s="419"/>
      <c r="D46" s="420"/>
      <c r="E46" s="420"/>
      <c r="F46" s="420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1"/>
    </row>
    <row r="47" spans="1:17" ht="11.25" customHeight="1">
      <c r="A47" s="415"/>
      <c r="B47" s="81" t="s">
        <v>91</v>
      </c>
      <c r="C47" s="422"/>
      <c r="D47" s="423"/>
      <c r="E47" s="423"/>
      <c r="F47" s="423"/>
      <c r="G47" s="423"/>
      <c r="H47" s="423"/>
      <c r="I47" s="423"/>
      <c r="J47" s="423"/>
      <c r="K47" s="423"/>
      <c r="L47" s="423"/>
      <c r="M47" s="423"/>
      <c r="N47" s="423"/>
      <c r="O47" s="423"/>
      <c r="P47" s="423"/>
      <c r="Q47" s="424"/>
    </row>
    <row r="48" spans="1:17" ht="12.75">
      <c r="A48" s="415"/>
      <c r="B48" s="81" t="s">
        <v>92</v>
      </c>
      <c r="C48" s="82"/>
      <c r="D48" s="83" t="s">
        <v>105</v>
      </c>
      <c r="E48" s="84">
        <v>263610</v>
      </c>
      <c r="F48" s="84">
        <v>39541</v>
      </c>
      <c r="G48" s="84">
        <v>224069</v>
      </c>
      <c r="H48" s="84">
        <v>66195</v>
      </c>
      <c r="I48" s="84">
        <v>9929</v>
      </c>
      <c r="J48" s="84">
        <v>0</v>
      </c>
      <c r="K48" s="84">
        <v>0</v>
      </c>
      <c r="L48" s="84">
        <v>9929</v>
      </c>
      <c r="M48" s="84">
        <v>56266</v>
      </c>
      <c r="N48" s="84">
        <v>56266</v>
      </c>
      <c r="O48" s="84">
        <v>0</v>
      </c>
      <c r="P48" s="84">
        <v>0</v>
      </c>
      <c r="Q48" s="84">
        <v>0</v>
      </c>
    </row>
    <row r="49" spans="1:17" ht="12.75">
      <c r="A49" s="415"/>
      <c r="B49" s="81" t="s">
        <v>93</v>
      </c>
      <c r="C49" s="85"/>
      <c r="D49" s="86" t="s">
        <v>105</v>
      </c>
      <c r="E49" s="84">
        <v>66195</v>
      </c>
      <c r="F49" s="84">
        <v>9929</v>
      </c>
      <c r="G49" s="84">
        <v>56266</v>
      </c>
      <c r="H49" s="87">
        <v>66195</v>
      </c>
      <c r="I49" s="87">
        <v>9929</v>
      </c>
      <c r="J49" s="87">
        <v>0</v>
      </c>
      <c r="K49" s="87">
        <v>0</v>
      </c>
      <c r="L49" s="87">
        <v>9929</v>
      </c>
      <c r="M49" s="87">
        <v>56266</v>
      </c>
      <c r="N49" s="87">
        <v>56266</v>
      </c>
      <c r="O49" s="87">
        <v>0</v>
      </c>
      <c r="P49" s="87">
        <v>0</v>
      </c>
      <c r="Q49" s="87">
        <v>0</v>
      </c>
    </row>
    <row r="50" spans="1:17" ht="12.75" customHeight="1" hidden="1">
      <c r="A50" s="415"/>
      <c r="B50" s="81" t="s">
        <v>95</v>
      </c>
      <c r="C50" s="85"/>
      <c r="D50" s="86"/>
      <c r="E50" s="84"/>
      <c r="F50" s="84"/>
      <c r="G50" s="84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1:17" ht="12.75" customHeight="1" hidden="1">
      <c r="A51" s="415"/>
      <c r="B51" s="81" t="s">
        <v>96</v>
      </c>
      <c r="C51" s="85"/>
      <c r="D51" s="86"/>
      <c r="E51" s="84"/>
      <c r="F51" s="84"/>
      <c r="G51" s="84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1:17" ht="12.75" customHeight="1" hidden="1">
      <c r="A52" s="415"/>
      <c r="B52" s="81" t="s">
        <v>99</v>
      </c>
      <c r="C52" s="85"/>
      <c r="D52" s="86"/>
      <c r="E52" s="84"/>
      <c r="F52" s="84"/>
      <c r="G52" s="84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1:17" ht="11.25" customHeight="1">
      <c r="A53" s="415" t="s">
        <v>193</v>
      </c>
      <c r="B53" s="81" t="s">
        <v>88</v>
      </c>
      <c r="C53" s="416" t="s">
        <v>194</v>
      </c>
      <c r="D53" s="417"/>
      <c r="E53" s="417"/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8"/>
    </row>
    <row r="54" spans="1:17" ht="10.5" customHeight="1">
      <c r="A54" s="415"/>
      <c r="B54" s="81" t="s">
        <v>89</v>
      </c>
      <c r="C54" s="419"/>
      <c r="D54" s="420"/>
      <c r="E54" s="420"/>
      <c r="F54" s="420"/>
      <c r="G54" s="420"/>
      <c r="H54" s="420"/>
      <c r="I54" s="420"/>
      <c r="J54" s="420"/>
      <c r="K54" s="420"/>
      <c r="L54" s="420"/>
      <c r="M54" s="420"/>
      <c r="N54" s="420"/>
      <c r="O54" s="420"/>
      <c r="P54" s="420"/>
      <c r="Q54" s="421"/>
    </row>
    <row r="55" spans="1:17" ht="11.25" customHeight="1">
      <c r="A55" s="415"/>
      <c r="B55" s="81" t="s">
        <v>90</v>
      </c>
      <c r="C55" s="419"/>
      <c r="D55" s="420"/>
      <c r="E55" s="420"/>
      <c r="F55" s="420"/>
      <c r="G55" s="420"/>
      <c r="H55" s="420"/>
      <c r="I55" s="420"/>
      <c r="J55" s="420"/>
      <c r="K55" s="420"/>
      <c r="L55" s="420"/>
      <c r="M55" s="420"/>
      <c r="N55" s="420"/>
      <c r="O55" s="420"/>
      <c r="P55" s="420"/>
      <c r="Q55" s="421"/>
    </row>
    <row r="56" spans="1:17" ht="12.75" customHeight="1">
      <c r="A56" s="415"/>
      <c r="B56" s="81" t="s">
        <v>91</v>
      </c>
      <c r="C56" s="422"/>
      <c r="D56" s="423"/>
      <c r="E56" s="423"/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4"/>
    </row>
    <row r="57" spans="1:17" ht="12.75" customHeight="1">
      <c r="A57" s="415"/>
      <c r="B57" s="81" t="s">
        <v>92</v>
      </c>
      <c r="C57" s="82"/>
      <c r="D57" s="83" t="s">
        <v>105</v>
      </c>
      <c r="E57" s="84">
        <v>50000</v>
      </c>
      <c r="F57" s="84">
        <v>7500</v>
      </c>
      <c r="G57" s="84">
        <v>42500</v>
      </c>
      <c r="H57" s="84">
        <v>50000</v>
      </c>
      <c r="I57" s="84">
        <v>7500</v>
      </c>
      <c r="J57" s="84">
        <v>0</v>
      </c>
      <c r="K57" s="84">
        <v>0</v>
      </c>
      <c r="L57" s="84">
        <v>7500</v>
      </c>
      <c r="M57" s="84">
        <v>42500</v>
      </c>
      <c r="N57" s="84">
        <v>42500</v>
      </c>
      <c r="O57" s="84">
        <v>0</v>
      </c>
      <c r="P57" s="84">
        <v>0</v>
      </c>
      <c r="Q57" s="84">
        <v>0</v>
      </c>
    </row>
    <row r="58" spans="1:17" ht="12.75" customHeight="1">
      <c r="A58" s="415"/>
      <c r="B58" s="81" t="s">
        <v>93</v>
      </c>
      <c r="C58" s="85"/>
      <c r="D58" s="86" t="s">
        <v>105</v>
      </c>
      <c r="E58" s="84">
        <v>50000</v>
      </c>
      <c r="F58" s="84">
        <v>7500</v>
      </c>
      <c r="G58" s="84">
        <v>42500</v>
      </c>
      <c r="H58" s="87">
        <v>50000</v>
      </c>
      <c r="I58" s="87">
        <v>7500</v>
      </c>
      <c r="J58" s="87">
        <v>0</v>
      </c>
      <c r="K58" s="87">
        <v>0</v>
      </c>
      <c r="L58" s="87">
        <v>7500</v>
      </c>
      <c r="M58" s="87">
        <v>42500</v>
      </c>
      <c r="N58" s="87">
        <v>42500</v>
      </c>
      <c r="O58" s="87">
        <v>0</v>
      </c>
      <c r="P58" s="87">
        <v>0</v>
      </c>
      <c r="Q58" s="87">
        <v>0</v>
      </c>
    </row>
    <row r="59" spans="1:17" ht="12.75" customHeight="1" hidden="1">
      <c r="A59" s="415"/>
      <c r="B59" s="81" t="s">
        <v>95</v>
      </c>
      <c r="C59" s="85"/>
      <c r="D59" s="86"/>
      <c r="E59" s="84"/>
      <c r="F59" s="84"/>
      <c r="G59" s="84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1:17" ht="12.75" customHeight="1" hidden="1">
      <c r="A60" s="415"/>
      <c r="B60" s="81" t="s">
        <v>96</v>
      </c>
      <c r="C60" s="85"/>
      <c r="D60" s="86"/>
      <c r="E60" s="84"/>
      <c r="F60" s="84"/>
      <c r="G60" s="84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1:17" ht="12.75" customHeight="1" hidden="1">
      <c r="A61" s="415"/>
      <c r="B61" s="81" t="s">
        <v>99</v>
      </c>
      <c r="C61" s="85"/>
      <c r="D61" s="86"/>
      <c r="E61" s="84"/>
      <c r="F61" s="84"/>
      <c r="G61" s="84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1:17" ht="12.75" customHeight="1" hidden="1">
      <c r="A62" s="149"/>
      <c r="B62" s="150"/>
      <c r="C62" s="151"/>
      <c r="D62" s="152"/>
      <c r="E62" s="153"/>
      <c r="F62" s="153"/>
      <c r="G62" s="153"/>
      <c r="H62" s="154"/>
      <c r="I62" s="154"/>
      <c r="J62" s="154"/>
      <c r="K62" s="154"/>
      <c r="L62" s="154"/>
      <c r="M62" s="154"/>
      <c r="N62" s="154"/>
      <c r="O62" s="154"/>
      <c r="P62" s="154"/>
      <c r="Q62" s="154"/>
    </row>
    <row r="63" spans="1:17" ht="12.75" customHeight="1" hidden="1">
      <c r="A63" s="149"/>
      <c r="B63" s="150"/>
      <c r="C63" s="151"/>
      <c r="D63" s="152"/>
      <c r="E63" s="153"/>
      <c r="F63" s="153"/>
      <c r="G63" s="153"/>
      <c r="H63" s="154"/>
      <c r="I63" s="154"/>
      <c r="J63" s="154"/>
      <c r="K63" s="154"/>
      <c r="L63" s="154"/>
      <c r="M63" s="154"/>
      <c r="N63" s="154"/>
      <c r="O63" s="154"/>
      <c r="P63" s="154"/>
      <c r="Q63" s="154"/>
    </row>
    <row r="64" spans="1:17" ht="12.75" customHeight="1" hidden="1">
      <c r="A64" s="149"/>
      <c r="B64" s="150"/>
      <c r="C64" s="151"/>
      <c r="D64" s="152"/>
      <c r="E64" s="153"/>
      <c r="F64" s="153"/>
      <c r="G64" s="153"/>
      <c r="H64" s="154"/>
      <c r="I64" s="154"/>
      <c r="J64" s="154"/>
      <c r="K64" s="154"/>
      <c r="L64" s="154"/>
      <c r="M64" s="154"/>
      <c r="N64" s="154"/>
      <c r="O64" s="154"/>
      <c r="P64" s="154"/>
      <c r="Q64" s="154"/>
    </row>
    <row r="65" spans="1:17" ht="10.5" customHeight="1">
      <c r="A65" s="415" t="s">
        <v>193</v>
      </c>
      <c r="B65" s="81" t="s">
        <v>88</v>
      </c>
      <c r="C65" s="416" t="s">
        <v>195</v>
      </c>
      <c r="D65" s="417"/>
      <c r="E65" s="417"/>
      <c r="F65" s="417"/>
      <c r="G65" s="417"/>
      <c r="H65" s="417"/>
      <c r="I65" s="417"/>
      <c r="J65" s="417"/>
      <c r="K65" s="417"/>
      <c r="L65" s="417"/>
      <c r="M65" s="417"/>
      <c r="N65" s="417"/>
      <c r="O65" s="417"/>
      <c r="P65" s="417"/>
      <c r="Q65" s="418"/>
    </row>
    <row r="66" spans="1:17" ht="10.5" customHeight="1">
      <c r="A66" s="415"/>
      <c r="B66" s="81" t="s">
        <v>89</v>
      </c>
      <c r="C66" s="419"/>
      <c r="D66" s="420"/>
      <c r="E66" s="420"/>
      <c r="F66" s="420"/>
      <c r="G66" s="420"/>
      <c r="H66" s="420"/>
      <c r="I66" s="420"/>
      <c r="J66" s="420"/>
      <c r="K66" s="420"/>
      <c r="L66" s="420"/>
      <c r="M66" s="420"/>
      <c r="N66" s="420"/>
      <c r="O66" s="420"/>
      <c r="P66" s="420"/>
      <c r="Q66" s="421"/>
    </row>
    <row r="67" spans="1:17" ht="10.5" customHeight="1">
      <c r="A67" s="415"/>
      <c r="B67" s="81" t="s">
        <v>90</v>
      </c>
      <c r="C67" s="419"/>
      <c r="D67" s="420"/>
      <c r="E67" s="420"/>
      <c r="F67" s="420"/>
      <c r="G67" s="420"/>
      <c r="H67" s="420"/>
      <c r="I67" s="420"/>
      <c r="J67" s="420"/>
      <c r="K67" s="420"/>
      <c r="L67" s="420"/>
      <c r="M67" s="420"/>
      <c r="N67" s="420"/>
      <c r="O67" s="420"/>
      <c r="P67" s="420"/>
      <c r="Q67" s="421"/>
    </row>
    <row r="68" spans="1:17" ht="12.75" customHeight="1">
      <c r="A68" s="415"/>
      <c r="B68" s="81" t="s">
        <v>91</v>
      </c>
      <c r="C68" s="422"/>
      <c r="D68" s="423"/>
      <c r="E68" s="423"/>
      <c r="F68" s="423"/>
      <c r="G68" s="423"/>
      <c r="H68" s="423"/>
      <c r="I68" s="423"/>
      <c r="J68" s="423"/>
      <c r="K68" s="423"/>
      <c r="L68" s="423"/>
      <c r="M68" s="423"/>
      <c r="N68" s="423"/>
      <c r="O68" s="423"/>
      <c r="P68" s="423"/>
      <c r="Q68" s="424"/>
    </row>
    <row r="69" spans="1:17" ht="12.75" customHeight="1">
      <c r="A69" s="415"/>
      <c r="B69" s="81" t="s">
        <v>92</v>
      </c>
      <c r="C69" s="82"/>
      <c r="D69" s="83" t="s">
        <v>105</v>
      </c>
      <c r="E69" s="84">
        <v>50000</v>
      </c>
      <c r="F69" s="84">
        <v>7500</v>
      </c>
      <c r="G69" s="84">
        <v>42500</v>
      </c>
      <c r="H69" s="84">
        <v>50000</v>
      </c>
      <c r="I69" s="84">
        <v>7500</v>
      </c>
      <c r="J69" s="84">
        <v>0</v>
      </c>
      <c r="K69" s="84">
        <v>0</v>
      </c>
      <c r="L69" s="84">
        <v>7500</v>
      </c>
      <c r="M69" s="84">
        <v>42500</v>
      </c>
      <c r="N69" s="84">
        <v>42500</v>
      </c>
      <c r="O69" s="84">
        <v>0</v>
      </c>
      <c r="P69" s="84">
        <v>0</v>
      </c>
      <c r="Q69" s="84">
        <v>0</v>
      </c>
    </row>
    <row r="70" spans="1:17" ht="12.75" customHeight="1">
      <c r="A70" s="415"/>
      <c r="B70" s="81" t="s">
        <v>93</v>
      </c>
      <c r="C70" s="85"/>
      <c r="D70" s="86" t="s">
        <v>105</v>
      </c>
      <c r="E70" s="84">
        <v>50000</v>
      </c>
      <c r="F70" s="84">
        <v>7500</v>
      </c>
      <c r="G70" s="84">
        <v>42500</v>
      </c>
      <c r="H70" s="87">
        <v>50000</v>
      </c>
      <c r="I70" s="87">
        <v>7500</v>
      </c>
      <c r="J70" s="87">
        <v>0</v>
      </c>
      <c r="K70" s="87">
        <v>0</v>
      </c>
      <c r="L70" s="87">
        <v>7500</v>
      </c>
      <c r="M70" s="87">
        <v>42500</v>
      </c>
      <c r="N70" s="87">
        <v>42500</v>
      </c>
      <c r="O70" s="87">
        <v>0</v>
      </c>
      <c r="P70" s="87">
        <v>0</v>
      </c>
      <c r="Q70" s="87">
        <v>0</v>
      </c>
    </row>
    <row r="71" spans="1:17" ht="12.75" customHeight="1" hidden="1">
      <c r="A71" s="415"/>
      <c r="B71" s="81" t="s">
        <v>95</v>
      </c>
      <c r="C71" s="85"/>
      <c r="D71" s="86"/>
      <c r="E71" s="84"/>
      <c r="F71" s="84"/>
      <c r="G71" s="84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1:17" ht="12.75" customHeight="1" hidden="1">
      <c r="A72" s="415"/>
      <c r="B72" s="81" t="s">
        <v>96</v>
      </c>
      <c r="C72" s="85"/>
      <c r="D72" s="86"/>
      <c r="E72" s="84"/>
      <c r="F72" s="84"/>
      <c r="G72" s="84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1:17" ht="12.75" customHeight="1" hidden="1">
      <c r="A73" s="415"/>
      <c r="B73" s="81" t="s">
        <v>99</v>
      </c>
      <c r="C73" s="85"/>
      <c r="D73" s="86"/>
      <c r="E73" s="84"/>
      <c r="F73" s="84"/>
      <c r="G73" s="84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1:17" ht="12.75">
      <c r="A74" s="425" t="s">
        <v>108</v>
      </c>
      <c r="B74" s="426"/>
      <c r="C74" s="427" t="s">
        <v>59</v>
      </c>
      <c r="D74" s="428"/>
      <c r="E74" s="94">
        <f>E13+E33</f>
        <v>4744310</v>
      </c>
      <c r="F74" s="94">
        <f aca="true" t="shared" si="3" ref="F74:Q74">F13+F33</f>
        <v>1982337</v>
      </c>
      <c r="G74" s="94">
        <f t="shared" si="3"/>
        <v>2761973</v>
      </c>
      <c r="H74" s="94">
        <f t="shared" si="3"/>
        <v>4437199</v>
      </c>
      <c r="I74" s="94">
        <f t="shared" si="3"/>
        <v>1936271</v>
      </c>
      <c r="J74" s="94">
        <f t="shared" si="3"/>
        <v>0</v>
      </c>
      <c r="K74" s="94">
        <f t="shared" si="3"/>
        <v>0</v>
      </c>
      <c r="L74" s="94">
        <f t="shared" si="3"/>
        <v>1936271</v>
      </c>
      <c r="M74" s="94">
        <f t="shared" si="3"/>
        <v>2500928</v>
      </c>
      <c r="N74" s="94">
        <f t="shared" si="3"/>
        <v>622816</v>
      </c>
      <c r="O74" s="94">
        <f t="shared" si="3"/>
        <v>1878112</v>
      </c>
      <c r="P74" s="94">
        <f t="shared" si="3"/>
        <v>0</v>
      </c>
      <c r="Q74" s="94">
        <f t="shared" si="3"/>
        <v>0</v>
      </c>
    </row>
    <row r="75" spans="1:17" ht="12.75" hidden="1">
      <c r="A75" s="156"/>
      <c r="B75" s="156"/>
      <c r="C75" s="157"/>
      <c r="D75" s="157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</row>
    <row r="76" spans="1:17" ht="12.75">
      <c r="A76" s="155" t="s">
        <v>109</v>
      </c>
      <c r="B76" s="72"/>
      <c r="C76" s="72"/>
      <c r="D76" s="73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</row>
    <row r="77" spans="1:17" ht="12.75" hidden="1">
      <c r="A77" s="411"/>
      <c r="B77" s="411"/>
      <c r="C77" s="411"/>
      <c r="D77" s="411"/>
      <c r="E77" s="411"/>
      <c r="F77" s="411"/>
      <c r="G77" s="411"/>
      <c r="H77" s="411"/>
      <c r="I77" s="411"/>
      <c r="J77" s="411"/>
      <c r="K77" s="74"/>
      <c r="L77" s="74"/>
      <c r="M77" s="74"/>
      <c r="N77" s="74"/>
      <c r="O77" s="74"/>
      <c r="P77" s="74"/>
      <c r="Q77" s="74"/>
    </row>
    <row r="78" spans="1:17" ht="12.75">
      <c r="A78" s="95" t="s">
        <v>110</v>
      </c>
      <c r="B78" s="95"/>
      <c r="C78" s="95"/>
      <c r="D78" s="96"/>
      <c r="E78" s="97"/>
      <c r="F78" s="97"/>
      <c r="G78" s="97"/>
      <c r="H78" s="97"/>
      <c r="I78" s="97"/>
      <c r="J78" s="97"/>
      <c r="K78" s="74"/>
      <c r="L78" s="74"/>
      <c r="M78" s="74"/>
      <c r="N78" s="74"/>
      <c r="O78" s="74"/>
      <c r="P78" s="74"/>
      <c r="Q78" s="74"/>
    </row>
  </sheetData>
  <sheetProtection/>
  <mergeCells count="38"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C32:Q32"/>
    <mergeCell ref="C33:D33"/>
    <mergeCell ref="A34:A42"/>
    <mergeCell ref="C34:Q37"/>
    <mergeCell ref="C13:D13"/>
    <mergeCell ref="A14:A22"/>
    <mergeCell ref="C14:Q17"/>
    <mergeCell ref="A23:A31"/>
    <mergeCell ref="C23:Q26"/>
    <mergeCell ref="A77:J77"/>
    <mergeCell ref="C43:Q43"/>
    <mergeCell ref="A44:A52"/>
    <mergeCell ref="C44:Q47"/>
    <mergeCell ref="A74:B74"/>
    <mergeCell ref="C74:D74"/>
    <mergeCell ref="A53:A61"/>
    <mergeCell ref="C53:Q56"/>
    <mergeCell ref="A65:A73"/>
    <mergeCell ref="C65:Q68"/>
  </mergeCells>
  <printOptions/>
  <pageMargins left="0.1968503937007874" right="0" top="0.11811023622047245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D28" sqref="D28:F28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60.00390625" style="0" customWidth="1"/>
    <col min="4" max="4" width="12.28125" style="0" customWidth="1"/>
    <col min="5" max="5" width="9.7109375" style="0" bestFit="1" customWidth="1"/>
    <col min="6" max="6" width="12.57421875" style="0" customWidth="1"/>
    <col min="7" max="7" width="12.140625" style="0" customWidth="1"/>
    <col min="8" max="8" width="12.28125" style="0" customWidth="1"/>
    <col min="9" max="9" width="10.8515625" style="0" customWidth="1"/>
  </cols>
  <sheetData>
    <row r="1" spans="4:11" ht="12.75">
      <c r="D1" s="1"/>
      <c r="E1" s="1"/>
      <c r="F1" s="1"/>
      <c r="G1" s="1"/>
      <c r="H1" s="2" t="s">
        <v>372</v>
      </c>
      <c r="I1" s="2"/>
      <c r="K1" s="2"/>
    </row>
    <row r="2" spans="4:11" ht="12.75">
      <c r="D2" s="1"/>
      <c r="E2" s="1"/>
      <c r="F2" s="1"/>
      <c r="G2" s="1"/>
      <c r="H2" s="2" t="s">
        <v>332</v>
      </c>
      <c r="I2" s="2"/>
      <c r="K2" s="2"/>
    </row>
    <row r="3" spans="3:6" ht="18" hidden="1">
      <c r="C3" s="3" t="s">
        <v>18</v>
      </c>
      <c r="D3" s="3"/>
      <c r="E3" s="3"/>
      <c r="F3" s="3"/>
    </row>
    <row r="4" ht="12.75">
      <c r="C4" t="s">
        <v>25</v>
      </c>
    </row>
    <row r="5" spans="1:8" ht="12.75">
      <c r="A5" s="4"/>
      <c r="B5" s="4"/>
      <c r="C5" s="4"/>
      <c r="D5" s="310" t="s">
        <v>336</v>
      </c>
      <c r="E5" s="311"/>
      <c r="F5" s="311"/>
      <c r="G5" s="311"/>
      <c r="H5" s="312"/>
    </row>
    <row r="6" spans="1:8" ht="12.75">
      <c r="A6" s="308" t="s">
        <v>0</v>
      </c>
      <c r="B6" s="308" t="s">
        <v>3</v>
      </c>
      <c r="C6" s="308" t="s">
        <v>5</v>
      </c>
      <c r="D6" s="310" t="s">
        <v>1</v>
      </c>
      <c r="E6" s="311"/>
      <c r="F6" s="312"/>
      <c r="G6" s="326" t="s">
        <v>19</v>
      </c>
      <c r="H6" s="327"/>
    </row>
    <row r="7" spans="1:8" ht="12.75">
      <c r="A7" s="308"/>
      <c r="B7" s="308"/>
      <c r="C7" s="308"/>
      <c r="D7" s="316"/>
      <c r="E7" s="317"/>
      <c r="F7" s="318"/>
      <c r="G7" s="4" t="s">
        <v>2</v>
      </c>
      <c r="H7" s="6" t="s">
        <v>4</v>
      </c>
    </row>
    <row r="8" spans="1:8" ht="12.75">
      <c r="A8" s="5"/>
      <c r="B8" s="5"/>
      <c r="C8" s="7"/>
      <c r="D8" s="8" t="s">
        <v>20</v>
      </c>
      <c r="E8" s="8" t="s">
        <v>21</v>
      </c>
      <c r="F8" s="8" t="s">
        <v>22</v>
      </c>
      <c r="G8" s="7"/>
      <c r="H8" s="9"/>
    </row>
    <row r="9" spans="1:8" ht="12" customHeight="1">
      <c r="A9" s="10">
        <v>1</v>
      </c>
      <c r="B9" s="10">
        <v>2</v>
      </c>
      <c r="C9" s="10">
        <v>3</v>
      </c>
      <c r="D9" s="301">
        <v>4</v>
      </c>
      <c r="E9" s="302"/>
      <c r="F9" s="303"/>
      <c r="G9" s="10">
        <v>5</v>
      </c>
      <c r="H9" s="10">
        <v>6</v>
      </c>
    </row>
    <row r="10" spans="1:8" s="130" customFormat="1" ht="15" customHeight="1">
      <c r="A10" s="11" t="s">
        <v>47</v>
      </c>
      <c r="B10" s="12"/>
      <c r="C10" s="162" t="s">
        <v>323</v>
      </c>
      <c r="D10" s="14">
        <v>1462317</v>
      </c>
      <c r="E10" s="15">
        <v>17000</v>
      </c>
      <c r="F10" s="51">
        <f aca="true" t="shared" si="0" ref="F10:F28">D10+E10</f>
        <v>1479317</v>
      </c>
      <c r="G10" s="15">
        <v>77390</v>
      </c>
      <c r="H10" s="15">
        <v>1401927</v>
      </c>
    </row>
    <row r="11" spans="1:8" s="22" customFormat="1" ht="15" customHeight="1">
      <c r="A11" s="16"/>
      <c r="B11" s="17" t="s">
        <v>48</v>
      </c>
      <c r="C11" s="163" t="s">
        <v>65</v>
      </c>
      <c r="D11" s="19">
        <v>1314927</v>
      </c>
      <c r="E11" s="20">
        <v>17000</v>
      </c>
      <c r="F11" s="21">
        <f t="shared" si="0"/>
        <v>1331927</v>
      </c>
      <c r="G11" s="20">
        <v>0</v>
      </c>
      <c r="H11" s="20">
        <v>17000</v>
      </c>
    </row>
    <row r="12" spans="1:8" s="130" customFormat="1" ht="15.75" customHeight="1">
      <c r="A12" s="11" t="s">
        <v>171</v>
      </c>
      <c r="B12" s="12"/>
      <c r="C12" s="162" t="s">
        <v>223</v>
      </c>
      <c r="D12" s="14">
        <v>898208</v>
      </c>
      <c r="E12" s="15">
        <v>225000</v>
      </c>
      <c r="F12" s="51">
        <f t="shared" si="0"/>
        <v>1123208</v>
      </c>
      <c r="G12" s="15">
        <v>163208</v>
      </c>
      <c r="H12" s="15">
        <v>960000</v>
      </c>
    </row>
    <row r="13" spans="1:8" s="22" customFormat="1" ht="15" customHeight="1">
      <c r="A13" s="16"/>
      <c r="B13" s="17" t="s">
        <v>173</v>
      </c>
      <c r="C13" s="163" t="s">
        <v>352</v>
      </c>
      <c r="D13" s="19">
        <v>895000</v>
      </c>
      <c r="E13" s="20">
        <v>225000</v>
      </c>
      <c r="F13" s="21">
        <f t="shared" si="0"/>
        <v>1120000</v>
      </c>
      <c r="G13" s="20">
        <v>65000</v>
      </c>
      <c r="H13" s="20">
        <v>160000</v>
      </c>
    </row>
    <row r="14" spans="1:8" s="130" customFormat="1" ht="15.75" customHeight="1">
      <c r="A14" s="11" t="s">
        <v>26</v>
      </c>
      <c r="B14" s="12"/>
      <c r="C14" s="162" t="s">
        <v>175</v>
      </c>
      <c r="D14" s="14">
        <v>432500</v>
      </c>
      <c r="E14" s="15">
        <v>790393</v>
      </c>
      <c r="F14" s="51">
        <f t="shared" si="0"/>
        <v>1222893</v>
      </c>
      <c r="G14" s="15">
        <v>410114</v>
      </c>
      <c r="H14" s="15">
        <v>812779</v>
      </c>
    </row>
    <row r="15" spans="1:8" s="22" customFormat="1" ht="17.25" customHeight="1">
      <c r="A15" s="16"/>
      <c r="B15" s="17" t="s">
        <v>27</v>
      </c>
      <c r="C15" s="163" t="s">
        <v>176</v>
      </c>
      <c r="D15" s="19">
        <v>432500</v>
      </c>
      <c r="E15" s="20">
        <v>790393</v>
      </c>
      <c r="F15" s="21">
        <f t="shared" si="0"/>
        <v>1222893</v>
      </c>
      <c r="G15" s="20">
        <v>-22386</v>
      </c>
      <c r="H15" s="20">
        <v>812779</v>
      </c>
    </row>
    <row r="16" spans="1:8" s="130" customFormat="1" ht="15.75" customHeight="1">
      <c r="A16" s="11" t="s">
        <v>53</v>
      </c>
      <c r="B16" s="12"/>
      <c r="C16" s="162" t="s">
        <v>179</v>
      </c>
      <c r="D16" s="14">
        <v>4910789</v>
      </c>
      <c r="E16" s="15">
        <f>62298-15000</f>
        <v>47298</v>
      </c>
      <c r="F16" s="51">
        <f t="shared" si="0"/>
        <v>4958087</v>
      </c>
      <c r="G16" s="15">
        <v>4958087</v>
      </c>
      <c r="H16" s="15">
        <v>0</v>
      </c>
    </row>
    <row r="17" spans="1:8" s="22" customFormat="1" ht="15.75" customHeight="1">
      <c r="A17" s="16"/>
      <c r="B17" s="17" t="s">
        <v>54</v>
      </c>
      <c r="C17" s="163" t="s">
        <v>353</v>
      </c>
      <c r="D17" s="19">
        <v>3799826</v>
      </c>
      <c r="E17" s="20">
        <v>47298</v>
      </c>
      <c r="F17" s="21">
        <f t="shared" si="0"/>
        <v>3847124</v>
      </c>
      <c r="G17" s="20">
        <v>47298</v>
      </c>
      <c r="H17" s="20">
        <v>0</v>
      </c>
    </row>
    <row r="18" spans="1:8" s="130" customFormat="1" ht="16.5" customHeight="1">
      <c r="A18" s="11" t="s">
        <v>181</v>
      </c>
      <c r="B18" s="12"/>
      <c r="C18" s="162" t="s">
        <v>182</v>
      </c>
      <c r="D18" s="14">
        <v>1341287</v>
      </c>
      <c r="E18" s="15">
        <v>20000</v>
      </c>
      <c r="F18" s="51">
        <f t="shared" si="0"/>
        <v>1361287</v>
      </c>
      <c r="G18" s="15">
        <v>361287</v>
      </c>
      <c r="H18" s="15">
        <v>1000000</v>
      </c>
    </row>
    <row r="19" spans="1:8" s="22" customFormat="1" ht="15.75" customHeight="1">
      <c r="A19" s="16"/>
      <c r="B19" s="17" t="s">
        <v>231</v>
      </c>
      <c r="C19" s="163" t="s">
        <v>354</v>
      </c>
      <c r="D19" s="19">
        <v>0</v>
      </c>
      <c r="E19" s="20">
        <v>20000</v>
      </c>
      <c r="F19" s="21">
        <f t="shared" si="0"/>
        <v>20000</v>
      </c>
      <c r="G19" s="20">
        <v>0</v>
      </c>
      <c r="H19" s="20">
        <v>20000</v>
      </c>
    </row>
    <row r="20" spans="1:8" s="130" customFormat="1" ht="15" customHeight="1">
      <c r="A20" s="11" t="s">
        <v>56</v>
      </c>
      <c r="B20" s="12"/>
      <c r="C20" s="162" t="s">
        <v>115</v>
      </c>
      <c r="D20" s="14">
        <v>15080706</v>
      </c>
      <c r="E20" s="15">
        <v>111832</v>
      </c>
      <c r="F20" s="51">
        <f t="shared" si="0"/>
        <v>15192538</v>
      </c>
      <c r="G20" s="15">
        <v>14638576</v>
      </c>
      <c r="H20" s="15">
        <v>553962</v>
      </c>
    </row>
    <row r="21" spans="1:8" s="22" customFormat="1" ht="16.5" customHeight="1">
      <c r="A21" s="16"/>
      <c r="B21" s="17" t="s">
        <v>117</v>
      </c>
      <c r="C21" s="163" t="s">
        <v>118</v>
      </c>
      <c r="D21" s="19">
        <v>9995018</v>
      </c>
      <c r="E21" s="20">
        <v>41832</v>
      </c>
      <c r="F21" s="21">
        <f t="shared" si="0"/>
        <v>10036850</v>
      </c>
      <c r="G21" s="20">
        <v>20332</v>
      </c>
      <c r="H21" s="20">
        <v>21500</v>
      </c>
    </row>
    <row r="22" spans="1:8" s="22" customFormat="1" ht="15.75" customHeight="1">
      <c r="A22" s="16"/>
      <c r="B22" s="17" t="s">
        <v>315</v>
      </c>
      <c r="C22" s="163" t="s">
        <v>183</v>
      </c>
      <c r="D22" s="19">
        <v>1118010</v>
      </c>
      <c r="E22" s="20">
        <v>70000</v>
      </c>
      <c r="F22" s="21">
        <f t="shared" si="0"/>
        <v>1188010</v>
      </c>
      <c r="G22" s="20">
        <v>70000</v>
      </c>
      <c r="H22" s="20">
        <v>0</v>
      </c>
    </row>
    <row r="23" spans="1:8" s="130" customFormat="1" ht="14.25" customHeight="1">
      <c r="A23" s="11" t="s">
        <v>296</v>
      </c>
      <c r="B23" s="12"/>
      <c r="C23" s="162" t="s">
        <v>299</v>
      </c>
      <c r="D23" s="14">
        <v>100000</v>
      </c>
      <c r="E23" s="15">
        <f>E24+E25</f>
        <v>46431</v>
      </c>
      <c r="F23" s="51">
        <f t="shared" si="0"/>
        <v>146431</v>
      </c>
      <c r="G23" s="15">
        <v>134431</v>
      </c>
      <c r="H23" s="15">
        <v>12000</v>
      </c>
    </row>
    <row r="24" spans="1:8" s="22" customFormat="1" ht="16.5" customHeight="1">
      <c r="A24" s="16"/>
      <c r="B24" s="17" t="s">
        <v>297</v>
      </c>
      <c r="C24" s="163" t="s">
        <v>298</v>
      </c>
      <c r="D24" s="19">
        <v>96000</v>
      </c>
      <c r="E24" s="20">
        <v>34431</v>
      </c>
      <c r="F24" s="21">
        <f t="shared" si="0"/>
        <v>130431</v>
      </c>
      <c r="G24" s="20">
        <v>34431</v>
      </c>
      <c r="H24" s="20">
        <v>0</v>
      </c>
    </row>
    <row r="25" spans="1:8" s="22" customFormat="1" ht="16.5" customHeight="1">
      <c r="A25" s="16"/>
      <c r="B25" s="17" t="s">
        <v>355</v>
      </c>
      <c r="C25" s="163" t="s">
        <v>170</v>
      </c>
      <c r="D25" s="19">
        <v>0</v>
      </c>
      <c r="E25" s="20">
        <v>12000</v>
      </c>
      <c r="F25" s="21">
        <f t="shared" si="0"/>
        <v>12000</v>
      </c>
      <c r="G25" s="20">
        <v>0</v>
      </c>
      <c r="H25" s="20">
        <v>12000</v>
      </c>
    </row>
    <row r="26" spans="1:8" s="130" customFormat="1" ht="15.75" customHeight="1">
      <c r="A26" s="11" t="s">
        <v>286</v>
      </c>
      <c r="B26" s="12"/>
      <c r="C26" s="162" t="s">
        <v>287</v>
      </c>
      <c r="D26" s="14">
        <v>8027343</v>
      </c>
      <c r="E26" s="15">
        <v>1100</v>
      </c>
      <c r="F26" s="51">
        <f t="shared" si="0"/>
        <v>8028443</v>
      </c>
      <c r="G26" s="15">
        <v>8028443</v>
      </c>
      <c r="H26" s="15">
        <v>0</v>
      </c>
    </row>
    <row r="27" spans="1:8" s="22" customFormat="1" ht="39.75" customHeight="1">
      <c r="A27" s="16"/>
      <c r="B27" s="17" t="s">
        <v>289</v>
      </c>
      <c r="C27" s="163" t="s">
        <v>293</v>
      </c>
      <c r="D27" s="19">
        <v>1591456</v>
      </c>
      <c r="E27" s="20">
        <v>1100</v>
      </c>
      <c r="F27" s="21">
        <f t="shared" si="0"/>
        <v>1592556</v>
      </c>
      <c r="G27" s="20">
        <v>1100</v>
      </c>
      <c r="H27" s="20">
        <v>0</v>
      </c>
    </row>
    <row r="28" spans="1:9" ht="21" customHeight="1">
      <c r="A28" s="323" t="s">
        <v>17</v>
      </c>
      <c r="B28" s="324"/>
      <c r="C28" s="325"/>
      <c r="D28" s="27">
        <v>36684039</v>
      </c>
      <c r="E28" s="27">
        <f>E26+E23+E20+E18+E16+E14+E12+E10</f>
        <v>1259054</v>
      </c>
      <c r="F28" s="276">
        <f t="shared" si="0"/>
        <v>37943093</v>
      </c>
      <c r="G28" s="51">
        <v>33102425</v>
      </c>
      <c r="H28" s="276">
        <f>F28-G28</f>
        <v>4840668</v>
      </c>
      <c r="I28" t="s">
        <v>226</v>
      </c>
    </row>
    <row r="29" spans="1:8" ht="12.75">
      <c r="A29" s="116"/>
      <c r="B29" s="116"/>
      <c r="C29" s="116"/>
      <c r="D29" s="117"/>
      <c r="E29" s="117"/>
      <c r="F29" s="117"/>
      <c r="G29" s="117"/>
      <c r="H29" s="117"/>
    </row>
    <row r="30" spans="1:8" ht="12.75">
      <c r="A30" s="116"/>
      <c r="B30" s="116"/>
      <c r="C30" s="116"/>
      <c r="D30" s="117"/>
      <c r="E30" s="117"/>
      <c r="F30" s="117"/>
      <c r="G30" s="117"/>
      <c r="H30" s="117"/>
    </row>
    <row r="32" ht="12.75">
      <c r="A32" s="37"/>
    </row>
    <row r="33" ht="12.75">
      <c r="A33" s="48"/>
    </row>
    <row r="34" ht="15.75">
      <c r="J34" s="28"/>
    </row>
  </sheetData>
  <sheetProtection/>
  <mergeCells count="8">
    <mergeCell ref="D5:H5"/>
    <mergeCell ref="C6:C7"/>
    <mergeCell ref="B6:B7"/>
    <mergeCell ref="A6:A7"/>
    <mergeCell ref="A28:C28"/>
    <mergeCell ref="G6:H6"/>
    <mergeCell ref="D6:F7"/>
    <mergeCell ref="D9:F9"/>
  </mergeCells>
  <printOptions/>
  <pageMargins left="0.5905511811023623" right="0.3937007874015748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0"/>
  <sheetViews>
    <sheetView view="pageBreakPreview" zoomScaleSheetLayoutView="100" workbookViewId="0" topLeftCell="A19">
      <selection activeCell="V113" sqref="V113"/>
    </sheetView>
  </sheetViews>
  <sheetFormatPr defaultColWidth="9.140625" defaultRowHeight="12.75"/>
  <cols>
    <col min="1" max="1" width="5.00390625" style="0" customWidth="1"/>
    <col min="2" max="2" width="6.57421875" style="0" customWidth="1"/>
    <col min="3" max="3" width="22.8515625" style="0" customWidth="1"/>
    <col min="4" max="4" width="11.00390625" style="0" customWidth="1"/>
    <col min="5" max="5" width="8.7109375" style="0" customWidth="1"/>
    <col min="6" max="6" width="12.140625" style="0" customWidth="1"/>
    <col min="7" max="7" width="11.28125" style="0" customWidth="1"/>
    <col min="8" max="8" width="12.421875" style="0" customWidth="1"/>
    <col min="9" max="9" width="11.7109375" style="0" customWidth="1"/>
    <col min="10" max="10" width="9.140625" style="0" bestFit="1" customWidth="1"/>
    <col min="11" max="11" width="9.8515625" style="0" customWidth="1"/>
    <col min="13" max="13" width="8.57421875" style="0" customWidth="1"/>
    <col min="14" max="14" width="8.00390625" style="0" customWidth="1"/>
    <col min="15" max="15" width="3.8515625" style="0" customWidth="1"/>
  </cols>
  <sheetData>
    <row r="1" spans="1:14" ht="12" customHeight="1">
      <c r="A1" s="29"/>
      <c r="B1" s="30"/>
      <c r="C1" s="30"/>
      <c r="D1" s="30"/>
      <c r="E1" s="30"/>
      <c r="F1" s="30"/>
      <c r="G1" s="31"/>
      <c r="H1" s="32"/>
      <c r="I1" s="33"/>
      <c r="J1" s="34"/>
      <c r="K1" s="34"/>
      <c r="L1" s="34"/>
      <c r="M1" s="35"/>
      <c r="N1" s="2" t="s">
        <v>373</v>
      </c>
    </row>
    <row r="2" spans="1:14" ht="15.75" customHeight="1">
      <c r="A2" s="29"/>
      <c r="B2" s="30"/>
      <c r="C2" s="30"/>
      <c r="D2" s="30"/>
      <c r="E2" s="30"/>
      <c r="F2" s="30"/>
      <c r="G2" s="33"/>
      <c r="H2" s="32"/>
      <c r="I2" s="33"/>
      <c r="J2" s="34"/>
      <c r="K2" s="34"/>
      <c r="L2" s="34"/>
      <c r="M2" s="35"/>
      <c r="N2" s="2" t="s">
        <v>332</v>
      </c>
    </row>
    <row r="3" spans="1:10" ht="17.25" customHeight="1">
      <c r="A3" s="38"/>
      <c r="B3" s="38"/>
      <c r="C3" s="38"/>
      <c r="D3" s="38"/>
      <c r="E3" s="38"/>
      <c r="F3" s="38"/>
      <c r="G3" s="39" t="s">
        <v>15</v>
      </c>
      <c r="H3" s="37"/>
      <c r="I3" s="40"/>
      <c r="J3" s="41"/>
    </row>
    <row r="4" spans="1:14" ht="12.75">
      <c r="A4" s="328" t="s">
        <v>0</v>
      </c>
      <c r="B4" s="328" t="s">
        <v>3</v>
      </c>
      <c r="C4" s="328" t="s">
        <v>5</v>
      </c>
      <c r="D4" s="332" t="s">
        <v>1</v>
      </c>
      <c r="E4" s="333"/>
      <c r="F4" s="334"/>
      <c r="G4" s="328" t="s">
        <v>8</v>
      </c>
      <c r="H4" s="330" t="s">
        <v>6</v>
      </c>
      <c r="I4" s="331"/>
      <c r="J4" s="328" t="s">
        <v>9</v>
      </c>
      <c r="K4" s="328" t="s">
        <v>10</v>
      </c>
      <c r="L4" s="328" t="s">
        <v>12</v>
      </c>
      <c r="M4" s="328" t="s">
        <v>13</v>
      </c>
      <c r="N4" s="328" t="s">
        <v>14</v>
      </c>
    </row>
    <row r="5" spans="1:14" ht="55.5" customHeight="1">
      <c r="A5" s="329"/>
      <c r="B5" s="329"/>
      <c r="C5" s="329"/>
      <c r="D5" s="335"/>
      <c r="E5" s="336"/>
      <c r="F5" s="337"/>
      <c r="G5" s="329"/>
      <c r="H5" s="43" t="s">
        <v>16</v>
      </c>
      <c r="I5" s="43" t="s">
        <v>11</v>
      </c>
      <c r="J5" s="329"/>
      <c r="K5" s="329"/>
      <c r="L5" s="329"/>
      <c r="M5" s="329"/>
      <c r="N5" s="329"/>
    </row>
    <row r="6" spans="1:14" ht="12.75">
      <c r="A6" s="42"/>
      <c r="B6" s="42"/>
      <c r="C6" s="42"/>
      <c r="D6" s="42" t="s">
        <v>20</v>
      </c>
      <c r="E6" s="42" t="s">
        <v>21</v>
      </c>
      <c r="F6" s="42" t="s">
        <v>23</v>
      </c>
      <c r="G6" s="42"/>
      <c r="H6" s="42"/>
      <c r="I6" s="42"/>
      <c r="J6" s="42"/>
      <c r="K6" s="42"/>
      <c r="L6" s="42"/>
      <c r="M6" s="42"/>
      <c r="N6" s="42"/>
    </row>
    <row r="7" spans="1:14" ht="12.75">
      <c r="A7" s="44">
        <v>1</v>
      </c>
      <c r="B7" s="44">
        <v>2</v>
      </c>
      <c r="C7" s="44">
        <v>3</v>
      </c>
      <c r="D7" s="338">
        <v>4</v>
      </c>
      <c r="E7" s="339"/>
      <c r="F7" s="340"/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  <c r="M7" s="44">
        <v>11</v>
      </c>
      <c r="N7" s="44">
        <v>12</v>
      </c>
    </row>
    <row r="8" spans="1:14" ht="25.5" hidden="1">
      <c r="A8" s="11" t="s">
        <v>47</v>
      </c>
      <c r="B8" s="17"/>
      <c r="C8" s="162" t="s">
        <v>323</v>
      </c>
      <c r="D8" s="14">
        <v>22666</v>
      </c>
      <c r="E8" s="15">
        <f>E9</f>
        <v>0</v>
      </c>
      <c r="F8" s="51">
        <f aca="true" t="shared" si="0" ref="F8:F31">D8+E8</f>
        <v>22666</v>
      </c>
      <c r="G8" s="131">
        <f>H8+I8</f>
        <v>24166</v>
      </c>
      <c r="H8" s="45">
        <v>0</v>
      </c>
      <c r="I8" s="45">
        <v>24166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</row>
    <row r="9" spans="1:14" s="22" customFormat="1" ht="12.75" hidden="1">
      <c r="A9" s="16"/>
      <c r="B9" s="17" t="s">
        <v>169</v>
      </c>
      <c r="C9" s="163" t="s">
        <v>170</v>
      </c>
      <c r="D9" s="26">
        <v>0</v>
      </c>
      <c r="E9" s="21">
        <v>0</v>
      </c>
      <c r="F9" s="21">
        <f t="shared" si="0"/>
        <v>0</v>
      </c>
      <c r="G9" s="26">
        <f>H9+I9</f>
        <v>1500</v>
      </c>
      <c r="H9" s="46">
        <v>0</v>
      </c>
      <c r="I9" s="46">
        <v>1500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</row>
    <row r="10" spans="1:14" ht="25.5">
      <c r="A10" s="11" t="s">
        <v>171</v>
      </c>
      <c r="B10" s="17"/>
      <c r="C10" s="162" t="s">
        <v>356</v>
      </c>
      <c r="D10" s="14">
        <v>98208</v>
      </c>
      <c r="E10" s="15">
        <v>65000</v>
      </c>
      <c r="F10" s="51">
        <f t="shared" si="0"/>
        <v>163208</v>
      </c>
      <c r="G10" s="131">
        <v>163208</v>
      </c>
      <c r="H10" s="45">
        <v>0</v>
      </c>
      <c r="I10" s="45">
        <v>163208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</row>
    <row r="11" spans="1:14" s="22" customFormat="1" ht="12.75">
      <c r="A11" s="16"/>
      <c r="B11" s="17" t="s">
        <v>173</v>
      </c>
      <c r="C11" s="163" t="s">
        <v>174</v>
      </c>
      <c r="D11" s="19">
        <v>95000</v>
      </c>
      <c r="E11" s="20">
        <v>65000</v>
      </c>
      <c r="F11" s="21">
        <f t="shared" si="0"/>
        <v>160000</v>
      </c>
      <c r="G11" s="26">
        <v>65000</v>
      </c>
      <c r="H11" s="46">
        <v>0</v>
      </c>
      <c r="I11" s="46">
        <v>65000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</row>
    <row r="12" spans="1:14" s="130" customFormat="1" ht="25.5">
      <c r="A12" s="11" t="s">
        <v>26</v>
      </c>
      <c r="B12" s="12"/>
      <c r="C12" s="162" t="s">
        <v>175</v>
      </c>
      <c r="D12" s="14">
        <v>432500</v>
      </c>
      <c r="E12" s="15">
        <v>-22386</v>
      </c>
      <c r="F12" s="51">
        <f>D12+E12</f>
        <v>410114</v>
      </c>
      <c r="G12" s="131">
        <v>410114</v>
      </c>
      <c r="H12" s="45">
        <v>2300</v>
      </c>
      <c r="I12" s="45">
        <v>407814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</row>
    <row r="13" spans="1:14" s="22" customFormat="1" ht="25.5">
      <c r="A13" s="16"/>
      <c r="B13" s="17" t="s">
        <v>27</v>
      </c>
      <c r="C13" s="163" t="s">
        <v>176</v>
      </c>
      <c r="D13" s="19">
        <v>432500</v>
      </c>
      <c r="E13" s="20">
        <v>-22386</v>
      </c>
      <c r="F13" s="21">
        <f>D13+E13</f>
        <v>410114</v>
      </c>
      <c r="G13" s="26">
        <v>-22386</v>
      </c>
      <c r="H13" s="46">
        <v>0</v>
      </c>
      <c r="I13" s="46">
        <v>-22386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</row>
    <row r="14" spans="1:14" ht="25.5">
      <c r="A14" s="11" t="s">
        <v>53</v>
      </c>
      <c r="B14" s="17"/>
      <c r="C14" s="162" t="s">
        <v>179</v>
      </c>
      <c r="D14" s="14">
        <v>4910789</v>
      </c>
      <c r="E14" s="15">
        <v>47298</v>
      </c>
      <c r="F14" s="51">
        <f t="shared" si="0"/>
        <v>4958087</v>
      </c>
      <c r="G14" s="131">
        <f>H14+I14</f>
        <v>4560467</v>
      </c>
      <c r="H14" s="45">
        <v>3515137</v>
      </c>
      <c r="I14" s="45">
        <v>1045330</v>
      </c>
      <c r="J14" s="45">
        <v>232740</v>
      </c>
      <c r="K14" s="45">
        <v>164880</v>
      </c>
      <c r="L14" s="45">
        <v>0</v>
      </c>
      <c r="M14" s="45">
        <v>0</v>
      </c>
      <c r="N14" s="45">
        <v>0</v>
      </c>
    </row>
    <row r="15" spans="1:14" s="22" customFormat="1" ht="28.5" customHeight="1">
      <c r="A15" s="16"/>
      <c r="B15" s="17" t="s">
        <v>54</v>
      </c>
      <c r="C15" s="163" t="s">
        <v>353</v>
      </c>
      <c r="D15" s="19">
        <v>3799826</v>
      </c>
      <c r="E15" s="20">
        <v>47298</v>
      </c>
      <c r="F15" s="21">
        <f t="shared" si="0"/>
        <v>3847124</v>
      </c>
      <c r="G15" s="26">
        <f>H15+I15</f>
        <v>47298</v>
      </c>
      <c r="H15" s="46">
        <v>-15000</v>
      </c>
      <c r="I15" s="46">
        <v>62298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</row>
    <row r="16" spans="1:14" ht="25.5">
      <c r="A16" s="11" t="s">
        <v>56</v>
      </c>
      <c r="B16" s="17"/>
      <c r="C16" s="162" t="s">
        <v>115</v>
      </c>
      <c r="D16" s="14">
        <v>14548244</v>
      </c>
      <c r="E16" s="15">
        <v>90332</v>
      </c>
      <c r="F16" s="51">
        <f t="shared" si="0"/>
        <v>14638576</v>
      </c>
      <c r="G16" s="131">
        <v>13398268</v>
      </c>
      <c r="H16" s="45">
        <v>10490884</v>
      </c>
      <c r="I16" s="45">
        <v>2907384</v>
      </c>
      <c r="J16" s="45">
        <v>761774</v>
      </c>
      <c r="K16" s="45">
        <v>478534</v>
      </c>
      <c r="L16" s="45">
        <v>0</v>
      </c>
      <c r="M16" s="45">
        <v>0</v>
      </c>
      <c r="N16" s="45">
        <v>0</v>
      </c>
    </row>
    <row r="17" spans="1:14" s="22" customFormat="1" ht="12.75">
      <c r="A17" s="16"/>
      <c r="B17" s="17" t="s">
        <v>117</v>
      </c>
      <c r="C17" s="163" t="s">
        <v>118</v>
      </c>
      <c r="D17" s="19">
        <v>9462556</v>
      </c>
      <c r="E17" s="20">
        <v>20332</v>
      </c>
      <c r="F17" s="21">
        <f t="shared" si="0"/>
        <v>9482888</v>
      </c>
      <c r="G17" s="26">
        <v>20332</v>
      </c>
      <c r="H17" s="46">
        <v>18044</v>
      </c>
      <c r="I17" s="46">
        <v>2288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</row>
    <row r="18" spans="1:14" s="22" customFormat="1" ht="12.75">
      <c r="A18" s="16"/>
      <c r="B18" s="17" t="s">
        <v>315</v>
      </c>
      <c r="C18" s="163" t="s">
        <v>183</v>
      </c>
      <c r="D18" s="19">
        <v>1118010</v>
      </c>
      <c r="E18" s="20">
        <v>70000</v>
      </c>
      <c r="F18" s="21">
        <f t="shared" si="0"/>
        <v>1188010</v>
      </c>
      <c r="G18" s="26">
        <v>10000</v>
      </c>
      <c r="H18" s="46">
        <v>0</v>
      </c>
      <c r="I18" s="46">
        <v>10000</v>
      </c>
      <c r="J18" s="46">
        <v>60000</v>
      </c>
      <c r="K18" s="46">
        <v>0</v>
      </c>
      <c r="L18" s="46">
        <v>0</v>
      </c>
      <c r="M18" s="46">
        <v>0</v>
      </c>
      <c r="N18" s="46">
        <v>0</v>
      </c>
    </row>
    <row r="19" spans="1:14" ht="12.75">
      <c r="A19" s="11" t="s">
        <v>296</v>
      </c>
      <c r="B19" s="17"/>
      <c r="C19" s="162" t="s">
        <v>299</v>
      </c>
      <c r="D19" s="14">
        <v>100000</v>
      </c>
      <c r="E19" s="15">
        <v>34431</v>
      </c>
      <c r="F19" s="51">
        <f t="shared" si="0"/>
        <v>134431</v>
      </c>
      <c r="G19" s="131">
        <f>H19+I19</f>
        <v>134431</v>
      </c>
      <c r="H19" s="45">
        <v>25470</v>
      </c>
      <c r="I19" s="45">
        <v>108961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</row>
    <row r="20" spans="1:14" s="22" customFormat="1" ht="25.5">
      <c r="A20" s="16"/>
      <c r="B20" s="17" t="s">
        <v>297</v>
      </c>
      <c r="C20" s="163" t="s">
        <v>298</v>
      </c>
      <c r="D20" s="19">
        <v>96000</v>
      </c>
      <c r="E20" s="20">
        <v>34431</v>
      </c>
      <c r="F20" s="21">
        <f t="shared" si="0"/>
        <v>130431</v>
      </c>
      <c r="G20" s="26">
        <v>34431</v>
      </c>
      <c r="H20" s="46">
        <v>0</v>
      </c>
      <c r="I20" s="46">
        <v>34431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</row>
    <row r="21" spans="1:14" s="130" customFormat="1" ht="12.75">
      <c r="A21" s="11" t="s">
        <v>286</v>
      </c>
      <c r="B21" s="12"/>
      <c r="C21" s="162" t="s">
        <v>287</v>
      </c>
      <c r="D21" s="14">
        <v>8027343</v>
      </c>
      <c r="E21" s="15">
        <v>1100</v>
      </c>
      <c r="F21" s="51">
        <f t="shared" si="0"/>
        <v>8028443</v>
      </c>
      <c r="G21" s="131">
        <v>259215</v>
      </c>
      <c r="H21" s="45">
        <v>190448</v>
      </c>
      <c r="I21" s="45">
        <v>68767</v>
      </c>
      <c r="J21" s="45">
        <v>0</v>
      </c>
      <c r="K21" s="45">
        <v>7769228</v>
      </c>
      <c r="L21" s="45">
        <v>0</v>
      </c>
      <c r="M21" s="45">
        <v>0</v>
      </c>
      <c r="N21" s="45">
        <v>0</v>
      </c>
    </row>
    <row r="22" spans="1:14" s="22" customFormat="1" ht="89.25">
      <c r="A22" s="16"/>
      <c r="B22" s="17" t="s">
        <v>289</v>
      </c>
      <c r="C22" s="163" t="s">
        <v>293</v>
      </c>
      <c r="D22" s="19">
        <v>1591456</v>
      </c>
      <c r="E22" s="20">
        <v>1100</v>
      </c>
      <c r="F22" s="21">
        <f t="shared" si="0"/>
        <v>1592556</v>
      </c>
      <c r="G22" s="26">
        <v>1100</v>
      </c>
      <c r="H22" s="46">
        <v>0</v>
      </c>
      <c r="I22" s="46">
        <v>1100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</row>
    <row r="23" spans="1:14" s="22" customFormat="1" ht="25.5" customHeight="1" hidden="1">
      <c r="A23" s="16"/>
      <c r="B23" s="17" t="s">
        <v>254</v>
      </c>
      <c r="C23" s="163" t="s">
        <v>255</v>
      </c>
      <c r="D23" s="26">
        <v>148298</v>
      </c>
      <c r="E23" s="21">
        <v>0</v>
      </c>
      <c r="F23" s="21">
        <f t="shared" si="0"/>
        <v>148298</v>
      </c>
      <c r="G23" s="26">
        <f aca="true" t="shared" si="1" ref="G23:G31">H23+I23</f>
        <v>5000</v>
      </c>
      <c r="H23" s="46">
        <v>1511</v>
      </c>
      <c r="I23" s="46">
        <v>3489</v>
      </c>
      <c r="J23" s="46">
        <v>5000</v>
      </c>
      <c r="K23" s="46">
        <v>0</v>
      </c>
      <c r="L23" s="46">
        <v>0</v>
      </c>
      <c r="M23" s="46">
        <v>0</v>
      </c>
      <c r="N23" s="46">
        <v>0</v>
      </c>
    </row>
    <row r="24" spans="1:14" ht="38.25" customHeight="1" hidden="1">
      <c r="A24" s="11" t="s">
        <v>181</v>
      </c>
      <c r="B24" s="17"/>
      <c r="C24" s="162" t="s">
        <v>182</v>
      </c>
      <c r="D24" s="14">
        <v>313578</v>
      </c>
      <c r="E24" s="15">
        <f>E25</f>
        <v>0</v>
      </c>
      <c r="F24" s="51">
        <f t="shared" si="0"/>
        <v>313578</v>
      </c>
      <c r="G24" s="131">
        <f t="shared" si="1"/>
        <v>375320</v>
      </c>
      <c r="H24" s="45">
        <v>100878</v>
      </c>
      <c r="I24" s="45">
        <v>274442</v>
      </c>
      <c r="J24" s="45">
        <v>0</v>
      </c>
      <c r="K24" s="45">
        <v>22000</v>
      </c>
      <c r="L24" s="45">
        <v>0</v>
      </c>
      <c r="M24" s="45">
        <v>0</v>
      </c>
      <c r="N24" s="45">
        <v>0</v>
      </c>
    </row>
    <row r="25" spans="1:14" s="22" customFormat="1" ht="12.75" customHeight="1" hidden="1">
      <c r="A25" s="16"/>
      <c r="B25" s="17" t="s">
        <v>213</v>
      </c>
      <c r="C25" s="163" t="s">
        <v>214</v>
      </c>
      <c r="D25" s="26">
        <v>311578</v>
      </c>
      <c r="E25" s="21">
        <v>0</v>
      </c>
      <c r="F25" s="21">
        <f t="shared" si="0"/>
        <v>311578</v>
      </c>
      <c r="G25" s="26">
        <f t="shared" si="1"/>
        <v>83742</v>
      </c>
      <c r="H25" s="46">
        <v>0</v>
      </c>
      <c r="I25" s="46">
        <v>83742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</row>
    <row r="26" spans="1:14" ht="38.25" customHeight="1" hidden="1">
      <c r="A26" s="11" t="s">
        <v>184</v>
      </c>
      <c r="B26" s="17"/>
      <c r="C26" s="162" t="s">
        <v>185</v>
      </c>
      <c r="D26" s="14">
        <v>699651</v>
      </c>
      <c r="E26" s="15">
        <f>E27</f>
        <v>0</v>
      </c>
      <c r="F26" s="51">
        <f t="shared" si="0"/>
        <v>699651</v>
      </c>
      <c r="G26" s="131">
        <f t="shared" si="1"/>
        <v>705630</v>
      </c>
      <c r="H26" s="45">
        <v>715</v>
      </c>
      <c r="I26" s="45">
        <v>704915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</row>
    <row r="27" spans="1:14" s="22" customFormat="1" ht="12.75" customHeight="1" hidden="1">
      <c r="A27" s="16"/>
      <c r="B27" s="17" t="s">
        <v>239</v>
      </c>
      <c r="C27" s="163" t="s">
        <v>240</v>
      </c>
      <c r="D27" s="26">
        <v>20426</v>
      </c>
      <c r="E27" s="21">
        <v>0</v>
      </c>
      <c r="F27" s="21">
        <f t="shared" si="0"/>
        <v>20426</v>
      </c>
      <c r="G27" s="26">
        <f t="shared" si="1"/>
        <v>5979</v>
      </c>
      <c r="H27" s="46">
        <v>0</v>
      </c>
      <c r="I27" s="46">
        <v>5979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</row>
    <row r="28" spans="1:14" ht="12.75" customHeight="1" hidden="1">
      <c r="A28" s="11" t="s">
        <v>286</v>
      </c>
      <c r="B28" s="17"/>
      <c r="C28" s="162" t="s">
        <v>287</v>
      </c>
      <c r="D28" s="14">
        <v>6135538</v>
      </c>
      <c r="E28" s="15">
        <f>E29+E30+E31</f>
        <v>0</v>
      </c>
      <c r="F28" s="51">
        <f t="shared" si="0"/>
        <v>6135538</v>
      </c>
      <c r="G28" s="131">
        <f t="shared" si="1"/>
        <v>204372</v>
      </c>
      <c r="H28" s="45">
        <v>159705</v>
      </c>
      <c r="I28" s="45">
        <v>44667</v>
      </c>
      <c r="J28" s="45">
        <v>0</v>
      </c>
      <c r="K28" s="45">
        <v>5941064</v>
      </c>
      <c r="L28" s="45">
        <v>0</v>
      </c>
      <c r="M28" s="45">
        <v>0</v>
      </c>
      <c r="N28" s="45">
        <v>0</v>
      </c>
    </row>
    <row r="29" spans="1:14" s="22" customFormat="1" ht="12.75" customHeight="1" hidden="1">
      <c r="A29" s="16"/>
      <c r="B29" s="17" t="s">
        <v>288</v>
      </c>
      <c r="C29" s="163" t="s">
        <v>291</v>
      </c>
      <c r="D29" s="26">
        <v>4402570</v>
      </c>
      <c r="E29" s="21">
        <v>0</v>
      </c>
      <c r="F29" s="21">
        <f t="shared" si="0"/>
        <v>4402570</v>
      </c>
      <c r="G29" s="26">
        <f t="shared" si="1"/>
        <v>160</v>
      </c>
      <c r="H29" s="46">
        <v>0</v>
      </c>
      <c r="I29" s="46">
        <v>160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</row>
    <row r="30" spans="1:14" s="22" customFormat="1" ht="81" customHeight="1" hidden="1">
      <c r="A30" s="16"/>
      <c r="B30" s="17" t="s">
        <v>289</v>
      </c>
      <c r="C30" s="163" t="s">
        <v>293</v>
      </c>
      <c r="D30" s="26">
        <v>1683518</v>
      </c>
      <c r="E30" s="21">
        <v>0</v>
      </c>
      <c r="F30" s="21">
        <f t="shared" si="0"/>
        <v>1683518</v>
      </c>
      <c r="G30" s="26">
        <f t="shared" si="1"/>
        <v>95</v>
      </c>
      <c r="H30" s="46">
        <v>0</v>
      </c>
      <c r="I30" s="46">
        <v>95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</row>
    <row r="31" spans="1:14" s="22" customFormat="1" ht="12.75" customHeight="1" hidden="1">
      <c r="A31" s="16"/>
      <c r="B31" s="17" t="s">
        <v>328</v>
      </c>
      <c r="C31" s="163" t="s">
        <v>329</v>
      </c>
      <c r="D31" s="26">
        <v>17000</v>
      </c>
      <c r="E31" s="21">
        <v>0</v>
      </c>
      <c r="F31" s="21">
        <f t="shared" si="0"/>
        <v>17000</v>
      </c>
      <c r="G31" s="26">
        <f t="shared" si="1"/>
        <v>9643</v>
      </c>
      <c r="H31" s="46">
        <v>0</v>
      </c>
      <c r="I31" s="46">
        <v>9643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</row>
    <row r="32" spans="1:14" ht="12.75" customHeight="1" hidden="1">
      <c r="A32" s="11" t="s">
        <v>56</v>
      </c>
      <c r="B32" s="17"/>
      <c r="C32" s="162" t="s">
        <v>115</v>
      </c>
      <c r="D32" s="14">
        <v>12463547</v>
      </c>
      <c r="E32" s="15">
        <f>E33+E34</f>
        <v>0</v>
      </c>
      <c r="F32" s="51">
        <f aca="true" t="shared" si="2" ref="F32:F57">D32+E32</f>
        <v>12463547</v>
      </c>
      <c r="G32" s="131">
        <f aca="true" t="shared" si="3" ref="G32:G48">H32+I32</f>
        <v>11586583</v>
      </c>
      <c r="H32" s="45">
        <v>8922528</v>
      </c>
      <c r="I32" s="45">
        <v>2664055</v>
      </c>
      <c r="J32" s="45">
        <v>437665</v>
      </c>
      <c r="K32" s="45">
        <v>432617</v>
      </c>
      <c r="L32" s="45">
        <v>0</v>
      </c>
      <c r="M32" s="45">
        <v>0</v>
      </c>
      <c r="N32" s="45">
        <v>0</v>
      </c>
    </row>
    <row r="33" spans="1:14" s="22" customFormat="1" ht="12.75" customHeight="1" hidden="1">
      <c r="A33" s="16"/>
      <c r="B33" s="17" t="s">
        <v>117</v>
      </c>
      <c r="C33" s="163" t="s">
        <v>118</v>
      </c>
      <c r="D33" s="26">
        <v>6083428</v>
      </c>
      <c r="E33" s="21">
        <v>0</v>
      </c>
      <c r="F33" s="21">
        <f>D33+E33</f>
        <v>6083428</v>
      </c>
      <c r="G33" s="26">
        <f>H33+I33</f>
        <v>3318</v>
      </c>
      <c r="H33" s="46">
        <v>3318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</row>
    <row r="34" spans="1:14" s="22" customFormat="1" ht="12.75" customHeight="1" hidden="1">
      <c r="A34" s="16"/>
      <c r="B34" s="17" t="s">
        <v>256</v>
      </c>
      <c r="C34" s="163" t="s">
        <v>257</v>
      </c>
      <c r="D34" s="26">
        <v>385862</v>
      </c>
      <c r="E34" s="21">
        <v>0</v>
      </c>
      <c r="F34" s="21">
        <f t="shared" si="2"/>
        <v>385862</v>
      </c>
      <c r="G34" s="26">
        <f t="shared" si="3"/>
        <v>-10000</v>
      </c>
      <c r="H34" s="46">
        <v>0</v>
      </c>
      <c r="I34" s="46">
        <v>-10000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</row>
    <row r="35" spans="1:14" s="22" customFormat="1" ht="12.75" customHeight="1" hidden="1">
      <c r="A35" s="16"/>
      <c r="B35" s="17" t="s">
        <v>119</v>
      </c>
      <c r="C35" s="163" t="s">
        <v>120</v>
      </c>
      <c r="D35" s="26">
        <v>2309579</v>
      </c>
      <c r="E35" s="21">
        <v>0</v>
      </c>
      <c r="F35" s="21">
        <f t="shared" si="2"/>
        <v>2309579</v>
      </c>
      <c r="G35" s="26">
        <f t="shared" si="3"/>
        <v>61452</v>
      </c>
      <c r="H35" s="46">
        <v>8834</v>
      </c>
      <c r="I35" s="46">
        <v>52618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</row>
    <row r="36" spans="1:14" s="22" customFormat="1" ht="25.5" customHeight="1" hidden="1">
      <c r="A36" s="16"/>
      <c r="B36" s="17" t="s">
        <v>283</v>
      </c>
      <c r="C36" s="163" t="s">
        <v>284</v>
      </c>
      <c r="D36" s="26">
        <v>343338</v>
      </c>
      <c r="E36" s="21">
        <v>0</v>
      </c>
      <c r="F36" s="21">
        <f t="shared" si="2"/>
        <v>343338</v>
      </c>
      <c r="G36" s="26">
        <f t="shared" si="3"/>
        <v>21655</v>
      </c>
      <c r="H36" s="46">
        <v>21655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</row>
    <row r="37" spans="1:14" s="22" customFormat="1" ht="76.5" customHeight="1" hidden="1">
      <c r="A37" s="16"/>
      <c r="B37" s="17" t="s">
        <v>245</v>
      </c>
      <c r="C37" s="163" t="s">
        <v>322</v>
      </c>
      <c r="D37" s="26">
        <v>371560</v>
      </c>
      <c r="E37" s="21">
        <v>0</v>
      </c>
      <c r="F37" s="21">
        <f t="shared" si="2"/>
        <v>371560</v>
      </c>
      <c r="G37" s="26">
        <f t="shared" si="3"/>
        <v>45847</v>
      </c>
      <c r="H37" s="46">
        <v>37204</v>
      </c>
      <c r="I37" s="46">
        <v>8643</v>
      </c>
      <c r="J37" s="46">
        <v>0</v>
      </c>
      <c r="K37" s="46">
        <v>2245</v>
      </c>
      <c r="L37" s="46">
        <v>0</v>
      </c>
      <c r="M37" s="46">
        <v>0</v>
      </c>
      <c r="N37" s="46">
        <v>0</v>
      </c>
    </row>
    <row r="38" spans="1:14" s="22" customFormat="1" ht="12.75" customHeight="1" hidden="1">
      <c r="A38" s="132"/>
      <c r="B38" s="24" t="s">
        <v>246</v>
      </c>
      <c r="C38" s="188" t="s">
        <v>170</v>
      </c>
      <c r="D38" s="26">
        <v>47075</v>
      </c>
      <c r="E38" s="21">
        <v>0</v>
      </c>
      <c r="F38" s="21">
        <f t="shared" si="2"/>
        <v>47075</v>
      </c>
      <c r="G38" s="26">
        <f t="shared" si="3"/>
        <v>10000</v>
      </c>
      <c r="H38" s="46">
        <v>0</v>
      </c>
      <c r="I38" s="46">
        <v>10000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</row>
    <row r="39" spans="1:14" ht="12.75" customHeight="1" hidden="1">
      <c r="A39" s="11" t="s">
        <v>286</v>
      </c>
      <c r="B39" s="17"/>
      <c r="C39" s="162" t="s">
        <v>287</v>
      </c>
      <c r="D39" s="14">
        <v>6132450</v>
      </c>
      <c r="E39" s="15">
        <f>E40+E41</f>
        <v>0</v>
      </c>
      <c r="F39" s="51">
        <f t="shared" si="2"/>
        <v>6132450</v>
      </c>
      <c r="G39" s="131">
        <f t="shared" si="3"/>
        <v>194474</v>
      </c>
      <c r="H39" s="45">
        <v>159705</v>
      </c>
      <c r="I39" s="45">
        <v>34769</v>
      </c>
      <c r="J39" s="45">
        <v>0</v>
      </c>
      <c r="K39" s="45">
        <v>5941064</v>
      </c>
      <c r="L39" s="45">
        <v>0</v>
      </c>
      <c r="M39" s="45">
        <v>0</v>
      </c>
      <c r="N39" s="45">
        <v>0</v>
      </c>
    </row>
    <row r="40" spans="1:14" s="22" customFormat="1" ht="12.75" customHeight="1" hidden="1">
      <c r="A40" s="16"/>
      <c r="B40" s="17" t="s">
        <v>288</v>
      </c>
      <c r="C40" s="163" t="s">
        <v>291</v>
      </c>
      <c r="D40" s="26">
        <v>4400000</v>
      </c>
      <c r="E40" s="21">
        <v>0</v>
      </c>
      <c r="F40" s="21">
        <f t="shared" si="2"/>
        <v>4400000</v>
      </c>
      <c r="G40" s="26">
        <f t="shared" si="3"/>
        <v>2570</v>
      </c>
      <c r="H40" s="46">
        <v>0</v>
      </c>
      <c r="I40" s="46">
        <v>2570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</row>
    <row r="41" spans="1:14" s="22" customFormat="1" ht="76.5" customHeight="1" hidden="1">
      <c r="A41" s="132"/>
      <c r="B41" s="24" t="s">
        <v>289</v>
      </c>
      <c r="C41" s="188" t="s">
        <v>293</v>
      </c>
      <c r="D41" s="26">
        <v>1683000</v>
      </c>
      <c r="E41" s="21">
        <v>0</v>
      </c>
      <c r="F41" s="21">
        <f t="shared" si="2"/>
        <v>1683000</v>
      </c>
      <c r="G41" s="26">
        <f t="shared" si="3"/>
        <v>518</v>
      </c>
      <c r="H41" s="46">
        <v>0</v>
      </c>
      <c r="I41" s="46">
        <v>518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</row>
    <row r="42" spans="1:14" s="22" customFormat="1" ht="12.75" customHeight="1" hidden="1">
      <c r="A42" s="132"/>
      <c r="B42" s="24" t="s">
        <v>225</v>
      </c>
      <c r="C42" s="188" t="s">
        <v>170</v>
      </c>
      <c r="D42" s="26">
        <v>202500</v>
      </c>
      <c r="E42" s="21">
        <v>0</v>
      </c>
      <c r="F42" s="21">
        <f t="shared" si="2"/>
        <v>202500</v>
      </c>
      <c r="G42" s="26">
        <f t="shared" si="3"/>
        <v>3000</v>
      </c>
      <c r="H42" s="46">
        <v>3000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</row>
    <row r="43" spans="1:14" ht="38.25" customHeight="1" hidden="1">
      <c r="A43" s="11" t="s">
        <v>184</v>
      </c>
      <c r="B43" s="17"/>
      <c r="C43" s="162" t="s">
        <v>185</v>
      </c>
      <c r="D43" s="14">
        <v>678148</v>
      </c>
      <c r="E43" s="15">
        <f>E47+E48</f>
        <v>0</v>
      </c>
      <c r="F43" s="51">
        <f t="shared" si="2"/>
        <v>678148</v>
      </c>
      <c r="G43" s="131">
        <f t="shared" si="3"/>
        <v>697151</v>
      </c>
      <c r="H43" s="45">
        <v>715</v>
      </c>
      <c r="I43" s="45">
        <v>696436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</row>
    <row r="44" spans="1:14" s="22" customFormat="1" ht="12.75" customHeight="1" hidden="1">
      <c r="A44" s="132"/>
      <c r="B44" s="24" t="s">
        <v>117</v>
      </c>
      <c r="C44" s="188" t="s">
        <v>118</v>
      </c>
      <c r="D44" s="26">
        <v>5361530</v>
      </c>
      <c r="E44" s="21">
        <v>0</v>
      </c>
      <c r="F44" s="21">
        <f t="shared" si="2"/>
        <v>5361530</v>
      </c>
      <c r="G44" s="26">
        <f t="shared" si="3"/>
        <v>126630</v>
      </c>
      <c r="H44" s="46">
        <v>126630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</row>
    <row r="45" spans="1:14" s="22" customFormat="1" ht="25.5" customHeight="1" hidden="1">
      <c r="A45" s="132"/>
      <c r="B45" s="24" t="s">
        <v>242</v>
      </c>
      <c r="C45" s="188" t="s">
        <v>243</v>
      </c>
      <c r="D45" s="26">
        <v>1455492</v>
      </c>
      <c r="E45" s="21">
        <v>0</v>
      </c>
      <c r="F45" s="21">
        <f t="shared" si="2"/>
        <v>1455492</v>
      </c>
      <c r="G45" s="26">
        <f t="shared" si="3"/>
        <v>30143</v>
      </c>
      <c r="H45" s="46">
        <v>30143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</row>
    <row r="46" spans="1:14" s="22" customFormat="1" ht="12.75" customHeight="1" hidden="1">
      <c r="A46" s="132"/>
      <c r="B46" s="24" t="s">
        <v>315</v>
      </c>
      <c r="C46" s="188" t="s">
        <v>183</v>
      </c>
      <c r="D46" s="26">
        <v>905028</v>
      </c>
      <c r="E46" s="21">
        <v>0</v>
      </c>
      <c r="F46" s="21">
        <f t="shared" si="2"/>
        <v>905028</v>
      </c>
      <c r="G46" s="26">
        <f t="shared" si="3"/>
        <v>0</v>
      </c>
      <c r="H46" s="46">
        <v>0</v>
      </c>
      <c r="I46" s="46">
        <v>0</v>
      </c>
      <c r="J46" s="46">
        <v>20000</v>
      </c>
      <c r="K46" s="46">
        <v>0</v>
      </c>
      <c r="L46" s="46">
        <v>0</v>
      </c>
      <c r="M46" s="46">
        <v>0</v>
      </c>
      <c r="N46" s="46">
        <v>0</v>
      </c>
    </row>
    <row r="47" spans="1:14" s="22" customFormat="1" ht="12.75" customHeight="1" hidden="1">
      <c r="A47" s="132"/>
      <c r="B47" s="24" t="s">
        <v>239</v>
      </c>
      <c r="C47" s="188" t="s">
        <v>240</v>
      </c>
      <c r="D47" s="26">
        <v>23563</v>
      </c>
      <c r="E47" s="21">
        <v>0</v>
      </c>
      <c r="F47" s="21">
        <f t="shared" si="2"/>
        <v>23563</v>
      </c>
      <c r="G47" s="26">
        <f t="shared" si="3"/>
        <v>-3137</v>
      </c>
      <c r="H47" s="46">
        <v>0</v>
      </c>
      <c r="I47" s="46">
        <v>-3137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</row>
    <row r="48" spans="1:14" s="22" customFormat="1" ht="25.5" customHeight="1" hidden="1">
      <c r="A48" s="132"/>
      <c r="B48" s="24" t="s">
        <v>326</v>
      </c>
      <c r="C48" s="188" t="s">
        <v>327</v>
      </c>
      <c r="D48" s="26">
        <v>0</v>
      </c>
      <c r="E48" s="21">
        <v>0</v>
      </c>
      <c r="F48" s="21">
        <f t="shared" si="2"/>
        <v>0</v>
      </c>
      <c r="G48" s="26">
        <f t="shared" si="3"/>
        <v>22140</v>
      </c>
      <c r="H48" s="46">
        <v>0</v>
      </c>
      <c r="I48" s="46">
        <v>22140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</row>
    <row r="49" spans="1:14" s="22" customFormat="1" ht="25.5" customHeight="1" hidden="1">
      <c r="A49" s="132"/>
      <c r="B49" s="24" t="s">
        <v>256</v>
      </c>
      <c r="C49" s="188" t="s">
        <v>257</v>
      </c>
      <c r="D49" s="26">
        <v>384469</v>
      </c>
      <c r="E49" s="21">
        <v>0</v>
      </c>
      <c r="F49" s="21">
        <f t="shared" si="2"/>
        <v>384469</v>
      </c>
      <c r="G49" s="26">
        <f>I49</f>
        <v>-32868</v>
      </c>
      <c r="H49" s="240" t="s">
        <v>320</v>
      </c>
      <c r="I49" s="46">
        <v>-32868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</row>
    <row r="50" spans="1:14" s="22" customFormat="1" ht="114.75" customHeight="1" hidden="1">
      <c r="A50" s="132"/>
      <c r="B50" s="24" t="s">
        <v>244</v>
      </c>
      <c r="C50" s="188" t="s">
        <v>316</v>
      </c>
      <c r="D50" s="26">
        <v>105888</v>
      </c>
      <c r="E50" s="21">
        <v>0</v>
      </c>
      <c r="F50" s="21">
        <f t="shared" si="2"/>
        <v>105888</v>
      </c>
      <c r="G50" s="26">
        <f aca="true" t="shared" si="4" ref="G50:G57">H50+I50</f>
        <v>84</v>
      </c>
      <c r="H50" s="46">
        <v>84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</row>
    <row r="51" spans="1:14" s="22" customFormat="1" ht="25.5" customHeight="1" hidden="1">
      <c r="A51" s="132"/>
      <c r="B51" s="24" t="s">
        <v>246</v>
      </c>
      <c r="C51" s="188" t="s">
        <v>170</v>
      </c>
      <c r="D51" s="26">
        <v>108584</v>
      </c>
      <c r="E51" s="21">
        <v>0</v>
      </c>
      <c r="F51" s="21">
        <f t="shared" si="2"/>
        <v>108584</v>
      </c>
      <c r="G51" s="26">
        <f t="shared" si="4"/>
        <v>0</v>
      </c>
      <c r="H51" s="46">
        <v>0</v>
      </c>
      <c r="I51" s="46">
        <v>0</v>
      </c>
      <c r="J51" s="46">
        <v>0</v>
      </c>
      <c r="K51" s="46">
        <v>0</v>
      </c>
      <c r="L51" s="240" t="s">
        <v>319</v>
      </c>
      <c r="M51" s="46">
        <v>0</v>
      </c>
      <c r="N51" s="46">
        <v>0</v>
      </c>
    </row>
    <row r="52" spans="1:14" ht="12.75" customHeight="1" hidden="1">
      <c r="A52" s="11" t="s">
        <v>249</v>
      </c>
      <c r="B52" s="17"/>
      <c r="C52" s="162" t="s">
        <v>250</v>
      </c>
      <c r="D52" s="14">
        <v>354009</v>
      </c>
      <c r="E52" s="15">
        <f>E53</f>
        <v>0</v>
      </c>
      <c r="F52" s="51">
        <f t="shared" si="2"/>
        <v>354009</v>
      </c>
      <c r="G52" s="131">
        <f t="shared" si="4"/>
        <v>142312</v>
      </c>
      <c r="H52" s="45">
        <v>30126</v>
      </c>
      <c r="I52" s="45">
        <v>112186</v>
      </c>
      <c r="J52" s="45">
        <v>160000</v>
      </c>
      <c r="K52" s="45">
        <v>300</v>
      </c>
      <c r="L52" s="45">
        <v>0</v>
      </c>
      <c r="M52" s="45">
        <v>0</v>
      </c>
      <c r="N52" s="45">
        <v>0</v>
      </c>
    </row>
    <row r="53" spans="1:14" ht="12.75" customHeight="1" hidden="1">
      <c r="A53" s="11"/>
      <c r="B53" s="17" t="s">
        <v>251</v>
      </c>
      <c r="C53" s="227" t="s">
        <v>252</v>
      </c>
      <c r="D53" s="19">
        <v>194009</v>
      </c>
      <c r="E53" s="20">
        <v>0</v>
      </c>
      <c r="F53" s="21">
        <f t="shared" si="2"/>
        <v>194009</v>
      </c>
      <c r="G53" s="26">
        <f t="shared" si="4"/>
        <v>-51397</v>
      </c>
      <c r="H53" s="46">
        <v>-50211</v>
      </c>
      <c r="I53" s="46">
        <v>-1186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</row>
    <row r="54" spans="1:14" ht="12.75" customHeight="1" hidden="1">
      <c r="A54" s="11"/>
      <c r="B54" s="17" t="s">
        <v>256</v>
      </c>
      <c r="C54" s="227" t="s">
        <v>257</v>
      </c>
      <c r="D54" s="19">
        <v>429197</v>
      </c>
      <c r="E54" s="20">
        <v>0</v>
      </c>
      <c r="F54" s="21">
        <f t="shared" si="2"/>
        <v>429197</v>
      </c>
      <c r="G54" s="26">
        <f t="shared" si="4"/>
        <v>-24593</v>
      </c>
      <c r="H54" s="46">
        <v>0</v>
      </c>
      <c r="I54" s="46">
        <v>-24593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</row>
    <row r="55" spans="1:14" ht="38.25" customHeight="1" hidden="1">
      <c r="A55" s="11" t="s">
        <v>184</v>
      </c>
      <c r="B55" s="17"/>
      <c r="C55" s="162" t="s">
        <v>185</v>
      </c>
      <c r="D55" s="14">
        <v>648560</v>
      </c>
      <c r="E55" s="15">
        <f>E56+E57+E58</f>
        <v>0</v>
      </c>
      <c r="F55" s="51">
        <f t="shared" si="2"/>
        <v>648560</v>
      </c>
      <c r="G55" s="131">
        <f t="shared" si="4"/>
        <v>684760</v>
      </c>
      <c r="H55" s="45">
        <v>0</v>
      </c>
      <c r="I55" s="45">
        <v>684760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</row>
    <row r="56" spans="1:14" ht="12.75" customHeight="1" hidden="1">
      <c r="A56" s="11"/>
      <c r="B56" s="17" t="s">
        <v>317</v>
      </c>
      <c r="C56" s="227" t="s">
        <v>318</v>
      </c>
      <c r="D56" s="19">
        <v>130100</v>
      </c>
      <c r="E56" s="20">
        <v>0</v>
      </c>
      <c r="F56" s="21">
        <f t="shared" si="2"/>
        <v>130100</v>
      </c>
      <c r="G56" s="26">
        <f t="shared" si="4"/>
        <v>15000</v>
      </c>
      <c r="H56" s="46">
        <v>0</v>
      </c>
      <c r="I56" s="46">
        <v>15000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</row>
    <row r="57" spans="1:14" ht="15.75" customHeight="1" hidden="1">
      <c r="A57" s="11"/>
      <c r="B57" s="17" t="s">
        <v>186</v>
      </c>
      <c r="C57" s="227" t="s">
        <v>187</v>
      </c>
      <c r="D57" s="19">
        <v>452400</v>
      </c>
      <c r="E57" s="20">
        <v>0</v>
      </c>
      <c r="F57" s="21">
        <f t="shared" si="2"/>
        <v>452400</v>
      </c>
      <c r="G57" s="26">
        <f t="shared" si="4"/>
        <v>17000</v>
      </c>
      <c r="H57" s="46">
        <v>0</v>
      </c>
      <c r="I57" s="46">
        <v>17000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</row>
    <row r="58" spans="1:14" ht="12.75" customHeight="1" hidden="1">
      <c r="A58" s="11"/>
      <c r="B58" s="17" t="s">
        <v>188</v>
      </c>
      <c r="C58" s="227" t="s">
        <v>170</v>
      </c>
      <c r="D58" s="19">
        <v>55000</v>
      </c>
      <c r="E58" s="20">
        <v>0</v>
      </c>
      <c r="F58" s="21">
        <f aca="true" t="shared" si="5" ref="F58:F108">D58+E58</f>
        <v>55000</v>
      </c>
      <c r="G58" s="26">
        <f aca="true" t="shared" si="6" ref="G58:G108">H58+I58</f>
        <v>4200</v>
      </c>
      <c r="H58" s="46">
        <v>0</v>
      </c>
      <c r="I58" s="46">
        <v>4200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</row>
    <row r="59" spans="1:14" ht="25.5" customHeight="1" hidden="1">
      <c r="A59" s="11" t="s">
        <v>53</v>
      </c>
      <c r="B59" s="17"/>
      <c r="C59" s="162" t="s">
        <v>179</v>
      </c>
      <c r="D59" s="14">
        <v>3465066</v>
      </c>
      <c r="E59" s="15">
        <f>E60+E61</f>
        <v>0</v>
      </c>
      <c r="F59" s="51">
        <f t="shared" si="5"/>
        <v>3465066</v>
      </c>
      <c r="G59" s="131">
        <f t="shared" si="6"/>
        <v>3330996</v>
      </c>
      <c r="H59" s="45">
        <v>2677090</v>
      </c>
      <c r="I59" s="45">
        <v>653906</v>
      </c>
      <c r="J59" s="45">
        <v>6000</v>
      </c>
      <c r="K59" s="45">
        <v>130270</v>
      </c>
      <c r="L59" s="45">
        <v>0</v>
      </c>
      <c r="M59" s="45">
        <v>0</v>
      </c>
      <c r="N59" s="45">
        <v>0</v>
      </c>
    </row>
    <row r="60" spans="1:14" ht="12.75" customHeight="1" hidden="1">
      <c r="A60" s="11"/>
      <c r="B60" s="17" t="s">
        <v>54</v>
      </c>
      <c r="C60" s="18" t="s">
        <v>180</v>
      </c>
      <c r="D60" s="19">
        <v>2951538</v>
      </c>
      <c r="E60" s="20">
        <v>0</v>
      </c>
      <c r="F60" s="21">
        <f t="shared" si="5"/>
        <v>2951538</v>
      </c>
      <c r="G60" s="26">
        <f t="shared" si="6"/>
        <v>2200</v>
      </c>
      <c r="H60" s="46">
        <v>2200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</row>
    <row r="61" spans="1:14" ht="12.75" customHeight="1" hidden="1">
      <c r="A61" s="11"/>
      <c r="B61" s="17" t="s">
        <v>264</v>
      </c>
      <c r="C61" s="18" t="s">
        <v>170</v>
      </c>
      <c r="D61" s="19">
        <v>0</v>
      </c>
      <c r="E61" s="20">
        <v>0</v>
      </c>
      <c r="F61" s="21">
        <f>D61+E61</f>
        <v>0</v>
      </c>
      <c r="G61" s="26">
        <f>H61+I61</f>
        <v>14381</v>
      </c>
      <c r="H61" s="46">
        <v>0</v>
      </c>
      <c r="I61" s="46">
        <v>14381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</row>
    <row r="62" spans="1:14" ht="25.5" customHeight="1" hidden="1">
      <c r="A62" s="11" t="s">
        <v>177</v>
      </c>
      <c r="B62" s="17"/>
      <c r="C62" s="162" t="s">
        <v>178</v>
      </c>
      <c r="D62" s="14">
        <v>104000</v>
      </c>
      <c r="E62" s="15">
        <f>E63</f>
        <v>0</v>
      </c>
      <c r="F62" s="51">
        <f t="shared" si="5"/>
        <v>104000</v>
      </c>
      <c r="G62" s="131">
        <f t="shared" si="6"/>
        <v>201000</v>
      </c>
      <c r="H62" s="45">
        <v>27000</v>
      </c>
      <c r="I62" s="45">
        <v>174000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</row>
    <row r="63" spans="1:14" ht="25.5" customHeight="1" hidden="1">
      <c r="A63" s="11"/>
      <c r="B63" s="17" t="s">
        <v>266</v>
      </c>
      <c r="C63" s="18" t="s">
        <v>267</v>
      </c>
      <c r="D63" s="19">
        <v>75000</v>
      </c>
      <c r="E63" s="20">
        <v>0</v>
      </c>
      <c r="F63" s="21">
        <f t="shared" si="5"/>
        <v>75000</v>
      </c>
      <c r="G63" s="26">
        <f t="shared" si="6"/>
        <v>97000</v>
      </c>
      <c r="H63" s="46">
        <v>0</v>
      </c>
      <c r="I63" s="46">
        <v>97000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</row>
    <row r="64" spans="1:14" ht="25.5" customHeight="1" hidden="1">
      <c r="A64" s="11" t="s">
        <v>53</v>
      </c>
      <c r="B64" s="17"/>
      <c r="C64" s="162" t="s">
        <v>179</v>
      </c>
      <c r="D64" s="14">
        <v>3429798</v>
      </c>
      <c r="E64" s="15">
        <f>E65+E66</f>
        <v>0</v>
      </c>
      <c r="F64" s="51">
        <f t="shared" si="5"/>
        <v>3429798</v>
      </c>
      <c r="G64" s="131">
        <f t="shared" si="6"/>
        <v>3307138</v>
      </c>
      <c r="H64" s="45">
        <v>2653232</v>
      </c>
      <c r="I64" s="45">
        <v>653906</v>
      </c>
      <c r="J64" s="45">
        <v>6000</v>
      </c>
      <c r="K64" s="45">
        <v>130270</v>
      </c>
      <c r="L64" s="45">
        <v>0</v>
      </c>
      <c r="M64" s="45">
        <v>0</v>
      </c>
      <c r="N64" s="45">
        <v>0</v>
      </c>
    </row>
    <row r="65" spans="1:14" ht="12.75" customHeight="1" hidden="1">
      <c r="A65" s="11"/>
      <c r="B65" s="17" t="s">
        <v>54</v>
      </c>
      <c r="C65" s="18" t="s">
        <v>180</v>
      </c>
      <c r="D65" s="19">
        <v>2942928</v>
      </c>
      <c r="E65" s="20">
        <f>G65+J65+K65+L65+M65+N65</f>
        <v>0</v>
      </c>
      <c r="F65" s="21">
        <f>D65+E65</f>
        <v>2942928</v>
      </c>
      <c r="G65" s="26">
        <f>H65+I65</f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</row>
    <row r="66" spans="1:14" ht="25.5" customHeight="1" hidden="1">
      <c r="A66" s="11"/>
      <c r="B66" s="17" t="s">
        <v>254</v>
      </c>
      <c r="C66" s="18" t="s">
        <v>255</v>
      </c>
      <c r="D66" s="19">
        <v>221456</v>
      </c>
      <c r="E66" s="20">
        <f>G66+J66+K66+L66+M66+N66</f>
        <v>0</v>
      </c>
      <c r="F66" s="21">
        <f t="shared" si="5"/>
        <v>221456</v>
      </c>
      <c r="G66" s="26">
        <f t="shared" si="6"/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</row>
    <row r="67" spans="1:14" ht="38.25" customHeight="1" hidden="1">
      <c r="A67" s="11" t="s">
        <v>181</v>
      </c>
      <c r="B67" s="17"/>
      <c r="C67" s="162" t="s">
        <v>182</v>
      </c>
      <c r="D67" s="14">
        <v>360455</v>
      </c>
      <c r="E67" s="15">
        <f>E68</f>
        <v>0</v>
      </c>
      <c r="F67" s="51">
        <f t="shared" si="5"/>
        <v>360455</v>
      </c>
      <c r="G67" s="131">
        <f t="shared" si="6"/>
        <v>358455</v>
      </c>
      <c r="H67" s="45">
        <v>86528</v>
      </c>
      <c r="I67" s="45">
        <v>271927</v>
      </c>
      <c r="J67" s="45">
        <v>0</v>
      </c>
      <c r="K67" s="45">
        <v>22000</v>
      </c>
      <c r="L67" s="45">
        <v>0</v>
      </c>
      <c r="M67" s="45">
        <v>0</v>
      </c>
      <c r="N67" s="45">
        <v>0</v>
      </c>
    </row>
    <row r="68" spans="1:14" ht="12.75" customHeight="1" hidden="1">
      <c r="A68" s="11"/>
      <c r="B68" s="17" t="s">
        <v>213</v>
      </c>
      <c r="C68" s="18" t="s">
        <v>214</v>
      </c>
      <c r="D68" s="19">
        <v>358455</v>
      </c>
      <c r="E68" s="20">
        <f>G68+J68+K68+L68+M68+N68</f>
        <v>0</v>
      </c>
      <c r="F68" s="21">
        <f t="shared" si="5"/>
        <v>358455</v>
      </c>
      <c r="G68" s="26">
        <f t="shared" si="6"/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</row>
    <row r="69" spans="1:14" ht="25.5" customHeight="1" hidden="1">
      <c r="A69" s="11" t="s">
        <v>302</v>
      </c>
      <c r="B69" s="17"/>
      <c r="C69" s="162" t="s">
        <v>305</v>
      </c>
      <c r="D69" s="14">
        <v>139011</v>
      </c>
      <c r="E69" s="15">
        <f>E70</f>
        <v>0</v>
      </c>
      <c r="F69" s="51">
        <f>D69+E69</f>
        <v>139011</v>
      </c>
      <c r="G69" s="131">
        <f t="shared" si="6"/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189011</v>
      </c>
    </row>
    <row r="70" spans="1:14" ht="51" customHeight="1" hidden="1">
      <c r="A70" s="11"/>
      <c r="B70" s="17" t="s">
        <v>303</v>
      </c>
      <c r="C70" s="18" t="s">
        <v>304</v>
      </c>
      <c r="D70" s="19">
        <v>139011</v>
      </c>
      <c r="E70" s="20">
        <v>0</v>
      </c>
      <c r="F70" s="21">
        <f>D70+E70</f>
        <v>139011</v>
      </c>
      <c r="G70" s="26">
        <f t="shared" si="6"/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50000</v>
      </c>
    </row>
    <row r="71" spans="1:14" ht="12.75" customHeight="1" hidden="1">
      <c r="A71" s="11" t="s">
        <v>56</v>
      </c>
      <c r="B71" s="17"/>
      <c r="C71" s="162" t="s">
        <v>115</v>
      </c>
      <c r="D71" s="14">
        <v>11238499</v>
      </c>
      <c r="E71" s="15">
        <f>E72+E73</f>
        <v>0</v>
      </c>
      <c r="F71" s="51">
        <f t="shared" si="5"/>
        <v>11238499</v>
      </c>
      <c r="G71" s="131">
        <f t="shared" si="6"/>
        <v>10425522</v>
      </c>
      <c r="H71" s="45">
        <v>7930372</v>
      </c>
      <c r="I71" s="45">
        <v>2495150</v>
      </c>
      <c r="J71" s="45">
        <v>437358</v>
      </c>
      <c r="K71" s="45">
        <v>422488</v>
      </c>
      <c r="L71" s="45">
        <v>49015</v>
      </c>
      <c r="M71" s="45">
        <v>0</v>
      </c>
      <c r="N71" s="45">
        <v>0</v>
      </c>
    </row>
    <row r="72" spans="1:14" s="22" customFormat="1" ht="25.5" customHeight="1" hidden="1">
      <c r="A72" s="132"/>
      <c r="B72" s="24" t="s">
        <v>242</v>
      </c>
      <c r="C72" s="188" t="s">
        <v>243</v>
      </c>
      <c r="D72" s="26">
        <v>1381348</v>
      </c>
      <c r="E72" s="21">
        <v>0</v>
      </c>
      <c r="F72" s="21">
        <f t="shared" si="5"/>
        <v>1381348</v>
      </c>
      <c r="G72" s="26">
        <f t="shared" si="6"/>
        <v>80884</v>
      </c>
      <c r="H72" s="46">
        <v>80884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</row>
    <row r="73" spans="1:14" ht="12.75" customHeight="1" hidden="1">
      <c r="A73" s="176"/>
      <c r="B73" s="24" t="s">
        <v>246</v>
      </c>
      <c r="C73" s="25" t="s">
        <v>170</v>
      </c>
      <c r="D73" s="26">
        <v>93584</v>
      </c>
      <c r="E73" s="20">
        <v>0</v>
      </c>
      <c r="F73" s="21">
        <f t="shared" si="5"/>
        <v>93584</v>
      </c>
      <c r="G73" s="26">
        <f t="shared" si="6"/>
        <v>12000</v>
      </c>
      <c r="H73" s="46">
        <v>0</v>
      </c>
      <c r="I73" s="46">
        <v>12000</v>
      </c>
      <c r="J73" s="46">
        <v>3000</v>
      </c>
      <c r="K73" s="46">
        <v>0</v>
      </c>
      <c r="L73" s="46">
        <v>0</v>
      </c>
      <c r="M73" s="46">
        <v>0</v>
      </c>
      <c r="N73" s="46">
        <v>0</v>
      </c>
    </row>
    <row r="74" spans="1:14" ht="12.75" customHeight="1" hidden="1">
      <c r="A74" s="176" t="s">
        <v>296</v>
      </c>
      <c r="B74" s="24"/>
      <c r="C74" s="183" t="s">
        <v>299</v>
      </c>
      <c r="D74" s="131">
        <v>83000</v>
      </c>
      <c r="E74" s="51">
        <f>E75</f>
        <v>0</v>
      </c>
      <c r="F74" s="51">
        <f t="shared" si="5"/>
        <v>83000</v>
      </c>
      <c r="G74" s="131">
        <f t="shared" si="6"/>
        <v>88434</v>
      </c>
      <c r="H74" s="45">
        <v>24000</v>
      </c>
      <c r="I74" s="45">
        <v>64434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</row>
    <row r="75" spans="1:14" ht="25.5" customHeight="1" hidden="1">
      <c r="A75" s="176"/>
      <c r="B75" s="24" t="s">
        <v>297</v>
      </c>
      <c r="C75" s="25" t="s">
        <v>298</v>
      </c>
      <c r="D75" s="26">
        <v>79500</v>
      </c>
      <c r="E75" s="20">
        <v>0</v>
      </c>
      <c r="F75" s="21">
        <f t="shared" si="5"/>
        <v>79500</v>
      </c>
      <c r="G75" s="26">
        <f t="shared" si="6"/>
        <v>5434</v>
      </c>
      <c r="H75" s="46">
        <v>0</v>
      </c>
      <c r="I75" s="46">
        <v>5434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</row>
    <row r="76" spans="1:14" ht="38.25" customHeight="1" hidden="1">
      <c r="A76" s="176" t="s">
        <v>184</v>
      </c>
      <c r="B76" s="24"/>
      <c r="C76" s="183" t="s">
        <v>185</v>
      </c>
      <c r="D76" s="131">
        <v>568160</v>
      </c>
      <c r="E76" s="51">
        <f>E77</f>
        <v>0</v>
      </c>
      <c r="F76" s="51">
        <f t="shared" si="5"/>
        <v>568160</v>
      </c>
      <c r="G76" s="131">
        <f t="shared" si="6"/>
        <v>625560</v>
      </c>
      <c r="H76" s="45">
        <v>0</v>
      </c>
      <c r="I76" s="45">
        <v>625560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</row>
    <row r="77" spans="1:14" ht="25.5" customHeight="1" hidden="1">
      <c r="A77" s="176"/>
      <c r="B77" s="24" t="s">
        <v>186</v>
      </c>
      <c r="C77" s="25" t="s">
        <v>187</v>
      </c>
      <c r="D77" s="26">
        <v>375000</v>
      </c>
      <c r="E77" s="20">
        <v>0</v>
      </c>
      <c r="F77" s="21">
        <f t="shared" si="5"/>
        <v>375000</v>
      </c>
      <c r="G77" s="26">
        <f t="shared" si="6"/>
        <v>57400</v>
      </c>
      <c r="H77" s="46">
        <v>0</v>
      </c>
      <c r="I77" s="46">
        <v>57400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</row>
    <row r="78" spans="1:14" ht="38.25" customHeight="1" hidden="1">
      <c r="A78" s="176" t="s">
        <v>216</v>
      </c>
      <c r="B78" s="24"/>
      <c r="C78" s="183" t="s">
        <v>230</v>
      </c>
      <c r="D78" s="131">
        <v>356868</v>
      </c>
      <c r="E78" s="51">
        <f>E79</f>
        <v>0</v>
      </c>
      <c r="F78" s="51">
        <f aca="true" t="shared" si="7" ref="F78:F83">D78+E78</f>
        <v>356868</v>
      </c>
      <c r="G78" s="131">
        <f aca="true" t="shared" si="8" ref="G78:G83">H78+I78</f>
        <v>56424</v>
      </c>
      <c r="H78" s="45">
        <v>36624</v>
      </c>
      <c r="I78" s="45">
        <v>19800</v>
      </c>
      <c r="J78" s="45">
        <v>313560</v>
      </c>
      <c r="K78" s="45">
        <v>200</v>
      </c>
      <c r="L78" s="45">
        <v>0</v>
      </c>
      <c r="M78" s="45">
        <v>0</v>
      </c>
      <c r="N78" s="45">
        <v>0</v>
      </c>
    </row>
    <row r="79" spans="1:14" ht="12.75" customHeight="1" hidden="1">
      <c r="A79" s="176"/>
      <c r="B79" s="24" t="s">
        <v>217</v>
      </c>
      <c r="C79" s="25" t="s">
        <v>300</v>
      </c>
      <c r="D79" s="26">
        <v>270244</v>
      </c>
      <c r="E79" s="20">
        <v>0</v>
      </c>
      <c r="F79" s="21">
        <f t="shared" si="7"/>
        <v>270244</v>
      </c>
      <c r="G79" s="26">
        <f t="shared" si="8"/>
        <v>0</v>
      </c>
      <c r="H79" s="46">
        <v>0</v>
      </c>
      <c r="I79" s="46">
        <v>0</v>
      </c>
      <c r="J79" s="46">
        <v>13316</v>
      </c>
      <c r="K79" s="46">
        <v>0</v>
      </c>
      <c r="L79" s="46">
        <v>0</v>
      </c>
      <c r="M79" s="46">
        <v>0</v>
      </c>
      <c r="N79" s="46">
        <v>0</v>
      </c>
    </row>
    <row r="80" spans="1:14" ht="12.75" customHeight="1" hidden="1">
      <c r="A80" s="176" t="s">
        <v>286</v>
      </c>
      <c r="B80" s="24"/>
      <c r="C80" s="183" t="s">
        <v>287</v>
      </c>
      <c r="D80" s="131">
        <v>5925802</v>
      </c>
      <c r="E80" s="51">
        <f>E81+E82+E83</f>
        <v>0</v>
      </c>
      <c r="F80" s="51">
        <f t="shared" si="7"/>
        <v>5925802</v>
      </c>
      <c r="G80" s="131">
        <f t="shared" si="8"/>
        <v>173368</v>
      </c>
      <c r="H80" s="45">
        <v>140539</v>
      </c>
      <c r="I80" s="45">
        <v>32829</v>
      </c>
      <c r="J80" s="45">
        <v>0</v>
      </c>
      <c r="K80" s="45">
        <v>5731652</v>
      </c>
      <c r="L80" s="45">
        <v>0</v>
      </c>
      <c r="M80" s="45">
        <v>0</v>
      </c>
      <c r="N80" s="45">
        <v>0</v>
      </c>
    </row>
    <row r="81" spans="1:14" ht="18.75" customHeight="1" hidden="1">
      <c r="A81" s="176"/>
      <c r="B81" s="24" t="s">
        <v>288</v>
      </c>
      <c r="C81" s="25" t="s">
        <v>291</v>
      </c>
      <c r="D81" s="26">
        <v>4284000</v>
      </c>
      <c r="E81" s="20">
        <v>0</v>
      </c>
      <c r="F81" s="21">
        <f t="shared" si="7"/>
        <v>4284000</v>
      </c>
      <c r="G81" s="26">
        <f t="shared" si="8"/>
        <v>505</v>
      </c>
      <c r="H81" s="46">
        <v>0</v>
      </c>
      <c r="I81" s="46">
        <v>505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</row>
    <row r="82" spans="1:14" ht="76.5" customHeight="1" hidden="1">
      <c r="A82" s="176"/>
      <c r="B82" s="24" t="s">
        <v>289</v>
      </c>
      <c r="C82" s="25" t="s">
        <v>293</v>
      </c>
      <c r="D82" s="26">
        <v>1577000</v>
      </c>
      <c r="E82" s="20">
        <v>0</v>
      </c>
      <c r="F82" s="21">
        <f t="shared" si="7"/>
        <v>1577000</v>
      </c>
      <c r="G82" s="26">
        <f t="shared" si="8"/>
        <v>191</v>
      </c>
      <c r="H82" s="46">
        <v>0</v>
      </c>
      <c r="I82" s="46">
        <v>191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</row>
    <row r="83" spans="1:14" ht="18.75" customHeight="1" hidden="1">
      <c r="A83" s="176"/>
      <c r="B83" s="24" t="s">
        <v>290</v>
      </c>
      <c r="C83" s="25" t="s">
        <v>292</v>
      </c>
      <c r="D83" s="26">
        <v>21478</v>
      </c>
      <c r="E83" s="20">
        <v>0</v>
      </c>
      <c r="F83" s="21">
        <f t="shared" si="7"/>
        <v>21478</v>
      </c>
      <c r="G83" s="26">
        <f t="shared" si="8"/>
        <v>-21478</v>
      </c>
      <c r="H83" s="46">
        <v>-21478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</row>
    <row r="84" spans="1:14" ht="38.25" customHeight="1" hidden="1">
      <c r="A84" s="176" t="s">
        <v>216</v>
      </c>
      <c r="B84" s="24"/>
      <c r="C84" s="183" t="s">
        <v>230</v>
      </c>
      <c r="D84" s="131">
        <v>376184</v>
      </c>
      <c r="E84" s="51">
        <f>E85</f>
        <v>0</v>
      </c>
      <c r="F84" s="51">
        <f t="shared" si="5"/>
        <v>376184</v>
      </c>
      <c r="G84" s="131">
        <f t="shared" si="6"/>
        <v>69305</v>
      </c>
      <c r="H84" s="45">
        <v>43505</v>
      </c>
      <c r="I84" s="45">
        <v>25800</v>
      </c>
      <c r="J84" s="45">
        <v>313560</v>
      </c>
      <c r="K84" s="45">
        <v>200</v>
      </c>
      <c r="L84" s="45">
        <v>0</v>
      </c>
      <c r="M84" s="45">
        <v>0</v>
      </c>
      <c r="N84" s="45">
        <v>0</v>
      </c>
    </row>
    <row r="85" spans="1:14" ht="25.5" customHeight="1" hidden="1">
      <c r="A85" s="176"/>
      <c r="B85" s="24" t="s">
        <v>228</v>
      </c>
      <c r="C85" s="25" t="s">
        <v>247</v>
      </c>
      <c r="D85" s="26">
        <v>62624</v>
      </c>
      <c r="E85" s="20">
        <v>0</v>
      </c>
      <c r="F85" s="21">
        <f t="shared" si="5"/>
        <v>62624</v>
      </c>
      <c r="G85" s="26">
        <f t="shared" si="6"/>
        <v>6881</v>
      </c>
      <c r="H85" s="46">
        <v>6881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</row>
    <row r="86" spans="1:14" ht="25.5" customHeight="1" hidden="1">
      <c r="A86" s="11"/>
      <c r="B86" s="17" t="s">
        <v>237</v>
      </c>
      <c r="C86" s="18" t="s">
        <v>238</v>
      </c>
      <c r="D86" s="19">
        <v>37960</v>
      </c>
      <c r="E86" s="20">
        <v>0</v>
      </c>
      <c r="F86" s="21">
        <f t="shared" si="5"/>
        <v>37960</v>
      </c>
      <c r="G86" s="26">
        <f t="shared" si="6"/>
        <v>0</v>
      </c>
      <c r="H86" s="46">
        <v>0</v>
      </c>
      <c r="I86" s="46">
        <v>0</v>
      </c>
      <c r="J86" s="46">
        <v>0</v>
      </c>
      <c r="K86" s="46">
        <v>21720</v>
      </c>
      <c r="L86" s="46">
        <v>0</v>
      </c>
      <c r="M86" s="46">
        <v>0</v>
      </c>
      <c r="N86" s="46">
        <v>0</v>
      </c>
    </row>
    <row r="87" spans="1:14" ht="25.5" customHeight="1" hidden="1">
      <c r="A87" s="11" t="s">
        <v>279</v>
      </c>
      <c r="B87" s="17"/>
      <c r="C87" s="162" t="s">
        <v>259</v>
      </c>
      <c r="D87" s="14">
        <v>5000540</v>
      </c>
      <c r="E87" s="15">
        <f>E88</f>
        <v>0</v>
      </c>
      <c r="F87" s="51">
        <f>D87+E87</f>
        <v>5000540</v>
      </c>
      <c r="G87" s="131">
        <f>H87+I87</f>
        <v>557122</v>
      </c>
      <c r="H87" s="45">
        <v>450376</v>
      </c>
      <c r="I87" s="45">
        <v>106746</v>
      </c>
      <c r="J87" s="45">
        <v>0</v>
      </c>
      <c r="K87" s="45">
        <v>4444418</v>
      </c>
      <c r="L87" s="45">
        <v>0</v>
      </c>
      <c r="M87" s="45">
        <v>0</v>
      </c>
      <c r="N87" s="45">
        <v>0</v>
      </c>
    </row>
    <row r="88" spans="1:14" ht="51" customHeight="1" hidden="1">
      <c r="A88" s="176"/>
      <c r="B88" s="24" t="s">
        <v>280</v>
      </c>
      <c r="C88" s="25" t="s">
        <v>281</v>
      </c>
      <c r="D88" s="26">
        <v>359020</v>
      </c>
      <c r="E88" s="21">
        <v>0</v>
      </c>
      <c r="F88" s="21">
        <f>D88+E88</f>
        <v>359020</v>
      </c>
      <c r="G88" s="26">
        <f>H88+I88</f>
        <v>0</v>
      </c>
      <c r="H88" s="46">
        <v>0</v>
      </c>
      <c r="I88" s="46">
        <v>0</v>
      </c>
      <c r="J88" s="46">
        <v>0</v>
      </c>
      <c r="K88" s="46">
        <v>1000</v>
      </c>
      <c r="L88" s="46">
        <v>0</v>
      </c>
      <c r="M88" s="46">
        <v>0</v>
      </c>
      <c r="N88" s="46">
        <v>0</v>
      </c>
    </row>
    <row r="89" spans="1:14" ht="25.5" customHeight="1" hidden="1">
      <c r="A89" s="11" t="s">
        <v>258</v>
      </c>
      <c r="B89" s="17"/>
      <c r="C89" s="162" t="s">
        <v>259</v>
      </c>
      <c r="D89" s="14">
        <v>324203</v>
      </c>
      <c r="E89" s="15">
        <f>E90</f>
        <v>0</v>
      </c>
      <c r="F89" s="51">
        <f>D89+E89</f>
        <v>324203</v>
      </c>
      <c r="G89" s="131">
        <f>H89+I89</f>
        <v>265990</v>
      </c>
      <c r="H89" s="45">
        <v>227099</v>
      </c>
      <c r="I89" s="45">
        <v>38891</v>
      </c>
      <c r="J89" s="45">
        <v>0</v>
      </c>
      <c r="K89" s="45">
        <v>65696</v>
      </c>
      <c r="L89" s="45">
        <v>0</v>
      </c>
      <c r="M89" s="45">
        <v>0</v>
      </c>
      <c r="N89" s="45">
        <v>0</v>
      </c>
    </row>
    <row r="90" spans="1:14" ht="12.75" customHeight="1" hidden="1">
      <c r="A90" s="176"/>
      <c r="B90" s="24" t="s">
        <v>260</v>
      </c>
      <c r="C90" s="25" t="s">
        <v>261</v>
      </c>
      <c r="D90" s="26">
        <v>268890</v>
      </c>
      <c r="E90" s="21">
        <v>0</v>
      </c>
      <c r="F90" s="21">
        <f>D90+E90</f>
        <v>268890</v>
      </c>
      <c r="G90" s="26">
        <f>H90+I90</f>
        <v>7483</v>
      </c>
      <c r="H90" s="46">
        <v>7483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</row>
    <row r="91" spans="1:14" ht="38.25" customHeight="1" hidden="1">
      <c r="A91" s="176" t="s">
        <v>184</v>
      </c>
      <c r="B91" s="24"/>
      <c r="C91" s="183" t="s">
        <v>185</v>
      </c>
      <c r="D91" s="131">
        <v>732724</v>
      </c>
      <c r="E91" s="51">
        <f>E93+E94</f>
        <v>0</v>
      </c>
      <c r="F91" s="51">
        <f t="shared" si="5"/>
        <v>732724</v>
      </c>
      <c r="G91" s="131">
        <f t="shared" si="6"/>
        <v>749114</v>
      </c>
      <c r="H91" s="45">
        <v>0</v>
      </c>
      <c r="I91" s="45">
        <v>749114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</row>
    <row r="92" spans="1:14" ht="12.75" customHeight="1" hidden="1">
      <c r="A92" s="11"/>
      <c r="B92" s="17" t="s">
        <v>239</v>
      </c>
      <c r="C92" s="18" t="s">
        <v>240</v>
      </c>
      <c r="D92" s="19">
        <v>0</v>
      </c>
      <c r="E92" s="20">
        <v>0</v>
      </c>
      <c r="F92" s="21">
        <f t="shared" si="5"/>
        <v>0</v>
      </c>
      <c r="G92" s="26">
        <f t="shared" si="6"/>
        <v>18886</v>
      </c>
      <c r="H92" s="46">
        <v>0</v>
      </c>
      <c r="I92" s="46">
        <v>18886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</row>
    <row r="93" spans="1:14" ht="25.5" customHeight="1" hidden="1">
      <c r="A93" s="11"/>
      <c r="B93" s="17" t="s">
        <v>262</v>
      </c>
      <c r="C93" s="18" t="s">
        <v>263</v>
      </c>
      <c r="D93" s="19">
        <v>0</v>
      </c>
      <c r="E93" s="20">
        <v>0</v>
      </c>
      <c r="F93" s="21">
        <f t="shared" si="5"/>
        <v>0</v>
      </c>
      <c r="G93" s="26">
        <f t="shared" si="6"/>
        <v>1000</v>
      </c>
      <c r="H93" s="46">
        <v>0</v>
      </c>
      <c r="I93" s="46">
        <v>1000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</row>
    <row r="94" spans="1:14" ht="12.75" customHeight="1" hidden="1">
      <c r="A94" s="11"/>
      <c r="B94" s="17" t="s">
        <v>188</v>
      </c>
      <c r="C94" s="18" t="s">
        <v>170</v>
      </c>
      <c r="D94" s="19">
        <v>45560</v>
      </c>
      <c r="E94" s="20">
        <v>0</v>
      </c>
      <c r="F94" s="21">
        <f t="shared" si="5"/>
        <v>45560</v>
      </c>
      <c r="G94" s="26">
        <f t="shared" si="6"/>
        <v>15390</v>
      </c>
      <c r="H94" s="46">
        <v>0</v>
      </c>
      <c r="I94" s="46">
        <v>15390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</row>
    <row r="95" spans="1:14" ht="38.25" customHeight="1" hidden="1">
      <c r="A95" s="176" t="s">
        <v>216</v>
      </c>
      <c r="B95" s="24"/>
      <c r="C95" s="183" t="s">
        <v>230</v>
      </c>
      <c r="D95" s="131">
        <v>339851</v>
      </c>
      <c r="E95" s="51">
        <f>E96</f>
        <v>0</v>
      </c>
      <c r="F95" s="51">
        <f t="shared" si="5"/>
        <v>339851</v>
      </c>
      <c r="G95" s="131">
        <f t="shared" si="6"/>
        <v>62275</v>
      </c>
      <c r="H95" s="45">
        <v>34390</v>
      </c>
      <c r="I95" s="45">
        <v>27885</v>
      </c>
      <c r="J95" s="45">
        <v>283576</v>
      </c>
      <c r="K95" s="45">
        <v>0</v>
      </c>
      <c r="L95" s="45">
        <v>0</v>
      </c>
      <c r="M95" s="45">
        <v>0</v>
      </c>
      <c r="N95" s="45">
        <v>0</v>
      </c>
    </row>
    <row r="96" spans="1:14" ht="25.5" customHeight="1" hidden="1">
      <c r="A96" s="11"/>
      <c r="B96" s="17" t="s">
        <v>275</v>
      </c>
      <c r="C96" s="18" t="s">
        <v>236</v>
      </c>
      <c r="D96" s="19">
        <v>0</v>
      </c>
      <c r="E96" s="20">
        <v>0</v>
      </c>
      <c r="F96" s="21">
        <f t="shared" si="5"/>
        <v>0</v>
      </c>
      <c r="G96" s="26">
        <f t="shared" si="6"/>
        <v>6000</v>
      </c>
      <c r="H96" s="46">
        <v>0</v>
      </c>
      <c r="I96" s="46">
        <v>6000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</row>
    <row r="97" spans="1:14" ht="12.75" customHeight="1" hidden="1">
      <c r="A97" s="11"/>
      <c r="B97" s="17" t="s">
        <v>234</v>
      </c>
      <c r="C97" s="18" t="s">
        <v>170</v>
      </c>
      <c r="D97" s="19">
        <v>0</v>
      </c>
      <c r="E97" s="20">
        <v>0</v>
      </c>
      <c r="F97" s="21">
        <f>D97+E97</f>
        <v>0</v>
      </c>
      <c r="G97" s="26">
        <f>H97+I97</f>
        <v>0</v>
      </c>
      <c r="H97" s="46">
        <v>0</v>
      </c>
      <c r="I97" s="46">
        <v>0</v>
      </c>
      <c r="J97" s="46">
        <v>20000</v>
      </c>
      <c r="K97" s="46">
        <v>0</v>
      </c>
      <c r="L97" s="46">
        <v>0</v>
      </c>
      <c r="M97" s="46">
        <v>0</v>
      </c>
      <c r="N97" s="46">
        <v>0</v>
      </c>
    </row>
    <row r="98" spans="1:14" ht="25.5" customHeight="1" hidden="1">
      <c r="A98" s="11" t="s">
        <v>53</v>
      </c>
      <c r="B98" s="17"/>
      <c r="C98" s="162" t="s">
        <v>179</v>
      </c>
      <c r="D98" s="14">
        <v>3080512</v>
      </c>
      <c r="E98" s="15">
        <f>E99</f>
        <v>0</v>
      </c>
      <c r="F98" s="51">
        <f t="shared" si="5"/>
        <v>3080512</v>
      </c>
      <c r="G98" s="131">
        <f t="shared" si="6"/>
        <v>3005783</v>
      </c>
      <c r="H98" s="45">
        <v>2370957</v>
      </c>
      <c r="I98" s="45">
        <v>634826</v>
      </c>
      <c r="J98" s="45">
        <v>0</v>
      </c>
      <c r="K98" s="45">
        <v>114050</v>
      </c>
      <c r="L98" s="45">
        <v>0</v>
      </c>
      <c r="M98" s="45">
        <v>0</v>
      </c>
      <c r="N98" s="45">
        <v>0</v>
      </c>
    </row>
    <row r="99" spans="1:14" ht="12.75" customHeight="1" hidden="1">
      <c r="A99" s="11"/>
      <c r="B99" s="17" t="s">
        <v>54</v>
      </c>
      <c r="C99" s="18" t="s">
        <v>180</v>
      </c>
      <c r="D99" s="19">
        <v>2616428</v>
      </c>
      <c r="E99" s="20">
        <v>0</v>
      </c>
      <c r="F99" s="21">
        <f t="shared" si="5"/>
        <v>2616428</v>
      </c>
      <c r="G99" s="26">
        <f t="shared" si="6"/>
        <v>39321</v>
      </c>
      <c r="H99" s="46">
        <v>39321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</row>
    <row r="100" spans="1:14" ht="42.75" customHeight="1" hidden="1">
      <c r="A100" s="11" t="s">
        <v>184</v>
      </c>
      <c r="B100" s="17"/>
      <c r="C100" s="226" t="s">
        <v>185</v>
      </c>
      <c r="D100" s="14">
        <v>790025</v>
      </c>
      <c r="E100" s="15">
        <f>E101</f>
        <v>0</v>
      </c>
      <c r="F100" s="51">
        <f>D100+E100</f>
        <v>790025</v>
      </c>
      <c r="G100" s="131">
        <f>H100+I100</f>
        <v>800025</v>
      </c>
      <c r="H100" s="45">
        <v>0</v>
      </c>
      <c r="I100" s="45">
        <v>800025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</row>
    <row r="101" spans="1:14" ht="12.75" customHeight="1" hidden="1">
      <c r="A101" s="11"/>
      <c r="B101" s="17" t="s">
        <v>188</v>
      </c>
      <c r="C101" s="18" t="s">
        <v>170</v>
      </c>
      <c r="D101" s="19">
        <v>53239</v>
      </c>
      <c r="E101" s="20">
        <v>0</v>
      </c>
      <c r="F101" s="21">
        <f>D101+E101</f>
        <v>53239</v>
      </c>
      <c r="G101" s="26">
        <f>H101+I101</f>
        <v>10000</v>
      </c>
      <c r="H101" s="46">
        <v>0</v>
      </c>
      <c r="I101" s="46">
        <v>10000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</row>
    <row r="102" spans="1:14" ht="40.5" customHeight="1" hidden="1">
      <c r="A102" s="11" t="s">
        <v>216</v>
      </c>
      <c r="B102" s="17"/>
      <c r="C102" s="226" t="s">
        <v>230</v>
      </c>
      <c r="D102" s="14">
        <v>291436</v>
      </c>
      <c r="E102" s="15">
        <f>E103</f>
        <v>0</v>
      </c>
      <c r="F102" s="51">
        <f t="shared" si="5"/>
        <v>291436</v>
      </c>
      <c r="G102" s="131">
        <f t="shared" si="6"/>
        <v>57655</v>
      </c>
      <c r="H102" s="45">
        <v>33425</v>
      </c>
      <c r="I102" s="45">
        <v>24230</v>
      </c>
      <c r="J102" s="45">
        <v>237281</v>
      </c>
      <c r="K102" s="45">
        <v>0</v>
      </c>
      <c r="L102" s="45">
        <v>0</v>
      </c>
      <c r="M102" s="45">
        <v>0</v>
      </c>
      <c r="N102" s="45">
        <v>0</v>
      </c>
    </row>
    <row r="103" spans="1:14" ht="27" customHeight="1" hidden="1">
      <c r="A103" s="11"/>
      <c r="B103" s="17" t="s">
        <v>228</v>
      </c>
      <c r="C103" s="163" t="s">
        <v>247</v>
      </c>
      <c r="D103" s="19">
        <v>54155</v>
      </c>
      <c r="E103" s="20">
        <v>0</v>
      </c>
      <c r="F103" s="21">
        <f t="shared" si="5"/>
        <v>54155</v>
      </c>
      <c r="G103" s="26">
        <f t="shared" si="6"/>
        <v>3500</v>
      </c>
      <c r="H103" s="46">
        <v>0</v>
      </c>
      <c r="I103" s="46">
        <v>3500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</row>
    <row r="104" spans="1:14" ht="25.5" customHeight="1" hidden="1">
      <c r="A104" s="11" t="s">
        <v>216</v>
      </c>
      <c r="B104" s="17"/>
      <c r="C104" s="162" t="s">
        <v>230</v>
      </c>
      <c r="D104" s="14">
        <v>273566</v>
      </c>
      <c r="E104" s="15">
        <f>E105</f>
        <v>0</v>
      </c>
      <c r="F104" s="51">
        <f t="shared" si="5"/>
        <v>273566</v>
      </c>
      <c r="G104" s="131">
        <f t="shared" si="6"/>
        <v>53499</v>
      </c>
      <c r="H104" s="45">
        <v>33425</v>
      </c>
      <c r="I104" s="45">
        <v>20074</v>
      </c>
      <c r="J104" s="45">
        <v>237281</v>
      </c>
      <c r="K104" s="45">
        <v>0</v>
      </c>
      <c r="L104" s="45">
        <v>0</v>
      </c>
      <c r="M104" s="45">
        <v>0</v>
      </c>
      <c r="N104" s="45">
        <v>0</v>
      </c>
    </row>
    <row r="105" spans="1:14" ht="26.25" customHeight="1" hidden="1">
      <c r="A105" s="11"/>
      <c r="B105" s="17" t="s">
        <v>228</v>
      </c>
      <c r="C105" s="18" t="s">
        <v>247</v>
      </c>
      <c r="D105" s="19">
        <v>36285</v>
      </c>
      <c r="E105" s="20">
        <v>0</v>
      </c>
      <c r="F105" s="21">
        <f t="shared" si="5"/>
        <v>36285</v>
      </c>
      <c r="G105" s="26">
        <f t="shared" si="6"/>
        <v>17214</v>
      </c>
      <c r="H105" s="46">
        <v>17214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</row>
    <row r="106" spans="1:14" ht="25.5" customHeight="1" hidden="1">
      <c r="A106" s="11" t="s">
        <v>249</v>
      </c>
      <c r="B106" s="17"/>
      <c r="C106" s="162" t="s">
        <v>253</v>
      </c>
      <c r="D106" s="14">
        <v>160402</v>
      </c>
      <c r="E106" s="15">
        <f>E107+E109</f>
        <v>0</v>
      </c>
      <c r="F106" s="51">
        <f t="shared" si="5"/>
        <v>160402</v>
      </c>
      <c r="G106" s="131">
        <f t="shared" si="6"/>
        <v>102402</v>
      </c>
      <c r="H106" s="45">
        <v>14472</v>
      </c>
      <c r="I106" s="45">
        <v>87930</v>
      </c>
      <c r="J106" s="45">
        <v>90000</v>
      </c>
      <c r="K106" s="45">
        <v>0</v>
      </c>
      <c r="L106" s="45">
        <v>0</v>
      </c>
      <c r="M106" s="45">
        <v>0</v>
      </c>
      <c r="N106" s="45">
        <v>0</v>
      </c>
    </row>
    <row r="107" spans="1:14" ht="12.75" customHeight="1" hidden="1">
      <c r="A107" s="11"/>
      <c r="B107" s="17" t="s">
        <v>251</v>
      </c>
      <c r="C107" s="18" t="s">
        <v>252</v>
      </c>
      <c r="D107" s="19">
        <v>85402</v>
      </c>
      <c r="E107" s="20">
        <v>0</v>
      </c>
      <c r="F107" s="21">
        <f>D107+E107</f>
        <v>85402</v>
      </c>
      <c r="G107" s="26">
        <f>H107+I107</f>
        <v>17000</v>
      </c>
      <c r="H107" s="46">
        <v>0</v>
      </c>
      <c r="I107" s="46">
        <v>17000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</row>
    <row r="108" spans="1:14" ht="12.75" customHeight="1" hidden="1">
      <c r="A108" s="11"/>
      <c r="B108" s="17" t="s">
        <v>265</v>
      </c>
      <c r="C108" s="18" t="s">
        <v>170</v>
      </c>
      <c r="D108" s="19">
        <v>0</v>
      </c>
      <c r="E108" s="20">
        <v>0</v>
      </c>
      <c r="F108" s="21">
        <f t="shared" si="5"/>
        <v>0</v>
      </c>
      <c r="G108" s="26">
        <f t="shared" si="6"/>
        <v>37513</v>
      </c>
      <c r="H108" s="46">
        <v>0</v>
      </c>
      <c r="I108" s="46">
        <v>37513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</row>
    <row r="109" spans="1:14" ht="25.5" customHeight="1" hidden="1">
      <c r="A109" s="11"/>
      <c r="B109" s="17" t="s">
        <v>271</v>
      </c>
      <c r="C109" s="18" t="s">
        <v>272</v>
      </c>
      <c r="D109" s="19">
        <v>75000</v>
      </c>
      <c r="E109" s="20">
        <v>0</v>
      </c>
      <c r="F109" s="21">
        <f>D109+E109</f>
        <v>75000</v>
      </c>
      <c r="G109" s="26">
        <f>H109+I109</f>
        <v>0</v>
      </c>
      <c r="H109" s="46">
        <v>0</v>
      </c>
      <c r="I109" s="46">
        <v>0</v>
      </c>
      <c r="J109" s="46">
        <v>15000</v>
      </c>
      <c r="K109" s="46">
        <v>0</v>
      </c>
      <c r="L109" s="46">
        <v>0</v>
      </c>
      <c r="M109" s="46">
        <v>0</v>
      </c>
      <c r="N109" s="46">
        <v>0</v>
      </c>
    </row>
    <row r="110" spans="1:14" s="22" customFormat="1" ht="12.75" customHeight="1">
      <c r="A110" s="341" t="s">
        <v>7</v>
      </c>
      <c r="B110" s="342"/>
      <c r="C110" s="343"/>
      <c r="D110" s="45">
        <v>32886650</v>
      </c>
      <c r="E110" s="274">
        <f>E21+E19+E16+E14+E10+E12</f>
        <v>215775</v>
      </c>
      <c r="F110" s="51">
        <f>D110+E110</f>
        <v>33102425</v>
      </c>
      <c r="G110" s="131">
        <v>22105379</v>
      </c>
      <c r="H110" s="275">
        <v>15445286.46</v>
      </c>
      <c r="I110" s="275">
        <v>6660092.54</v>
      </c>
      <c r="J110" s="45">
        <v>1754932</v>
      </c>
      <c r="K110" s="45">
        <v>9158336</v>
      </c>
      <c r="L110" s="45">
        <v>0</v>
      </c>
      <c r="M110" s="45">
        <v>0</v>
      </c>
      <c r="N110" s="45">
        <v>83778</v>
      </c>
    </row>
    <row r="111" spans="1:14" ht="12.75">
      <c r="A111" s="159"/>
      <c r="B111" s="159"/>
      <c r="C111" s="159"/>
      <c r="D111" s="160"/>
      <c r="E111" s="160"/>
      <c r="F111" s="161"/>
      <c r="G111" s="160"/>
      <c r="H111" s="160"/>
      <c r="I111" s="160"/>
      <c r="J111" s="160"/>
      <c r="K111" s="160"/>
      <c r="L111" s="160"/>
      <c r="M111" s="160"/>
      <c r="N111" s="160"/>
    </row>
    <row r="112" spans="1:14" ht="15.75">
      <c r="A112" s="169"/>
      <c r="B112" s="159"/>
      <c r="C112" s="159"/>
      <c r="D112" s="160"/>
      <c r="E112" s="160"/>
      <c r="F112" s="161"/>
      <c r="G112" s="160"/>
      <c r="H112" s="160"/>
      <c r="I112" s="160"/>
      <c r="J112" s="160"/>
      <c r="K112" s="160"/>
      <c r="L112" s="160"/>
      <c r="M112" s="160"/>
      <c r="N112" s="160"/>
    </row>
    <row r="113" spans="1:14" ht="12.75">
      <c r="A113" s="159"/>
      <c r="B113" s="159"/>
      <c r="C113" s="159"/>
      <c r="D113" s="160"/>
      <c r="E113" s="160"/>
      <c r="F113" s="161"/>
      <c r="G113" s="160"/>
      <c r="H113" s="160"/>
      <c r="I113" s="160"/>
      <c r="J113" s="160"/>
      <c r="K113" s="160"/>
      <c r="L113" s="160"/>
      <c r="M113" s="160"/>
      <c r="N113" s="160"/>
    </row>
    <row r="114" spans="1:14" ht="12.75" customHeight="1" hidden="1">
      <c r="A114" s="159"/>
      <c r="B114" s="159"/>
      <c r="C114" s="159"/>
      <c r="D114" s="160"/>
      <c r="E114" s="160"/>
      <c r="F114" s="161"/>
      <c r="G114" s="160"/>
      <c r="H114" s="160"/>
      <c r="I114" s="160"/>
      <c r="J114" s="160"/>
      <c r="K114" s="160"/>
      <c r="L114" s="160"/>
      <c r="M114" s="160"/>
      <c r="N114" s="160"/>
    </row>
    <row r="115" spans="1:14" ht="12.75" customHeight="1" hidden="1">
      <c r="A115" s="159"/>
      <c r="B115" s="159"/>
      <c r="C115" s="159"/>
      <c r="D115" s="160"/>
      <c r="E115" s="160"/>
      <c r="F115" s="161"/>
      <c r="G115" s="160"/>
      <c r="H115" s="160"/>
      <c r="I115" s="160"/>
      <c r="J115" s="160"/>
      <c r="K115" s="160"/>
      <c r="L115" s="160"/>
      <c r="M115" s="160"/>
      <c r="N115" s="160"/>
    </row>
    <row r="116" spans="1:14" ht="12.75" customHeight="1" hidden="1">
      <c r="A116" s="159"/>
      <c r="B116" s="159"/>
      <c r="C116" s="159"/>
      <c r="D116" s="160"/>
      <c r="E116" s="160"/>
      <c r="F116" s="161"/>
      <c r="G116" s="160"/>
      <c r="H116" s="160"/>
      <c r="I116" s="160"/>
      <c r="J116" s="160"/>
      <c r="K116" s="160"/>
      <c r="L116" s="160"/>
      <c r="M116" s="160"/>
      <c r="N116" s="160"/>
    </row>
    <row r="117" spans="1:14" ht="14.25" customHeight="1" hidden="1">
      <c r="A117" s="159"/>
      <c r="B117" s="159"/>
      <c r="C117" s="159"/>
      <c r="D117" s="160"/>
      <c r="E117" s="160"/>
      <c r="F117" s="161"/>
      <c r="G117" s="160"/>
      <c r="H117" s="160"/>
      <c r="I117" s="160"/>
      <c r="J117" s="160"/>
      <c r="K117" s="160"/>
      <c r="L117" s="160"/>
      <c r="M117" s="160"/>
      <c r="N117" s="160"/>
    </row>
    <row r="118" ht="15.75">
      <c r="A118" s="169"/>
    </row>
    <row r="119" spans="1:10" s="165" customFormat="1" ht="14.25" customHeight="1">
      <c r="A119" s="40"/>
      <c r="B119" s="164"/>
      <c r="C119" s="164"/>
      <c r="D119" s="164"/>
      <c r="E119" s="164"/>
      <c r="F119" s="164"/>
      <c r="G119" s="164"/>
      <c r="H119" s="164"/>
      <c r="I119" s="164"/>
      <c r="J119" s="164"/>
    </row>
    <row r="120" spans="1:10" ht="12.75">
      <c r="A120" s="48"/>
      <c r="B120" s="49"/>
      <c r="C120" s="50"/>
      <c r="D120" s="37"/>
      <c r="E120" s="37"/>
      <c r="F120" s="37"/>
      <c r="G120" s="37"/>
      <c r="H120" s="37"/>
      <c r="I120" s="37"/>
      <c r="J120" s="37"/>
    </row>
    <row r="130" ht="12.75">
      <c r="D130" s="2"/>
    </row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</sheetData>
  <sheetProtection/>
  <mergeCells count="13">
    <mergeCell ref="D4:F5"/>
    <mergeCell ref="D7:F7"/>
    <mergeCell ref="A110:C110"/>
    <mergeCell ref="C4:C5"/>
    <mergeCell ref="B4:B5"/>
    <mergeCell ref="A4:A5"/>
    <mergeCell ref="N4:N5"/>
    <mergeCell ref="J4:J5"/>
    <mergeCell ref="H4:I4"/>
    <mergeCell ref="G4:G5"/>
    <mergeCell ref="K4:K5"/>
    <mergeCell ref="L4:L5"/>
    <mergeCell ref="M4:M5"/>
  </mergeCells>
  <printOptions/>
  <pageMargins left="0.1968503937007874" right="0.1968503937007874" top="0" bottom="0" header="0" footer="0"/>
  <pageSetup horizontalDpi="600" verticalDpi="600" orientation="landscape" paperSize="9" r:id="rId3"/>
  <legacyDrawing r:id="rId2"/>
  <oleObjects>
    <oleObject progId="Word.Document.8" shapeId="104462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7.28125" style="37" customWidth="1"/>
    <col min="2" max="2" width="11.421875" style="37" customWidth="1"/>
    <col min="3" max="3" width="21.421875" style="37" customWidth="1"/>
    <col min="4" max="4" width="14.28125" style="65" customWidth="1"/>
    <col min="5" max="5" width="14.8515625" style="65" customWidth="1"/>
    <col min="6" max="6" width="13.57421875" style="65" customWidth="1"/>
    <col min="7" max="7" width="15.8515625" style="134" customWidth="1"/>
    <col min="9" max="9" width="11.57421875" style="0" customWidth="1"/>
    <col min="10" max="11" width="12.00390625" style="0" customWidth="1"/>
  </cols>
  <sheetData>
    <row r="1" spans="3:11" ht="15.75" customHeight="1">
      <c r="C1" s="344" t="s">
        <v>343</v>
      </c>
      <c r="D1" s="344"/>
      <c r="E1" s="344"/>
      <c r="F1" s="344"/>
      <c r="G1" s="344"/>
      <c r="H1" s="344"/>
      <c r="I1" s="344"/>
      <c r="J1" s="344"/>
      <c r="K1" s="344"/>
    </row>
    <row r="2" spans="7:11" ht="12.75">
      <c r="G2" s="345" t="s">
        <v>337</v>
      </c>
      <c r="H2" s="345"/>
      <c r="I2" s="345"/>
      <c r="J2" s="345"/>
      <c r="K2" s="345"/>
    </row>
    <row r="3" spans="1:11" ht="42.75" customHeight="1">
      <c r="A3" s="355" t="s">
        <v>338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</row>
    <row r="4" spans="1:11" s="249" customFormat="1" ht="45" customHeight="1">
      <c r="A4" s="350" t="s">
        <v>0</v>
      </c>
      <c r="B4" s="350" t="s">
        <v>3</v>
      </c>
      <c r="C4" s="350" t="s">
        <v>227</v>
      </c>
      <c r="D4" s="352" t="s">
        <v>339</v>
      </c>
      <c r="E4" s="353"/>
      <c r="F4" s="354"/>
      <c r="G4" s="346" t="s">
        <v>340</v>
      </c>
      <c r="H4" s="347"/>
      <c r="I4" s="348"/>
      <c r="J4" s="349" t="s">
        <v>74</v>
      </c>
      <c r="K4" s="349"/>
    </row>
    <row r="5" spans="1:11" s="249" customFormat="1" ht="65.25" customHeight="1">
      <c r="A5" s="351"/>
      <c r="B5" s="351"/>
      <c r="C5" s="351"/>
      <c r="D5" s="253" t="s">
        <v>341</v>
      </c>
      <c r="E5" s="251" t="s">
        <v>21</v>
      </c>
      <c r="F5" s="167" t="s">
        <v>342</v>
      </c>
      <c r="G5" s="253" t="s">
        <v>341</v>
      </c>
      <c r="H5" s="251" t="s">
        <v>21</v>
      </c>
      <c r="I5" s="252" t="s">
        <v>114</v>
      </c>
      <c r="J5" s="167" t="s">
        <v>309</v>
      </c>
      <c r="K5" s="167" t="s">
        <v>310</v>
      </c>
    </row>
    <row r="6" spans="1:11" ht="9" customHeight="1">
      <c r="A6" s="68">
        <v>1</v>
      </c>
      <c r="B6" s="68">
        <v>2</v>
      </c>
      <c r="C6" s="68">
        <v>3</v>
      </c>
      <c r="D6" s="68">
        <v>4</v>
      </c>
      <c r="E6" s="68">
        <v>5</v>
      </c>
      <c r="F6" s="69">
        <v>6</v>
      </c>
      <c r="G6" s="69">
        <v>7</v>
      </c>
      <c r="H6" s="69">
        <v>8</v>
      </c>
      <c r="I6" s="69">
        <v>9</v>
      </c>
      <c r="J6" s="69">
        <v>10</v>
      </c>
      <c r="K6" s="69">
        <v>11</v>
      </c>
    </row>
    <row r="7" spans="1:11" s="130" customFormat="1" ht="84" customHeight="1">
      <c r="A7" s="254" t="s">
        <v>344</v>
      </c>
      <c r="B7" s="222"/>
      <c r="C7" s="162" t="s">
        <v>345</v>
      </c>
      <c r="D7" s="209">
        <v>1346</v>
      </c>
      <c r="E7" s="209">
        <v>14486</v>
      </c>
      <c r="F7" s="209">
        <f>D7+E7</f>
        <v>15832</v>
      </c>
      <c r="G7" s="209">
        <v>1346</v>
      </c>
      <c r="H7" s="209">
        <v>14486</v>
      </c>
      <c r="I7" s="209">
        <f>G7+H7</f>
        <v>15832</v>
      </c>
      <c r="J7" s="208">
        <v>15832</v>
      </c>
      <c r="K7" s="209">
        <v>0</v>
      </c>
    </row>
    <row r="8" spans="1:11" ht="46.5" customHeight="1">
      <c r="A8" s="255"/>
      <c r="B8" s="256" t="s">
        <v>346</v>
      </c>
      <c r="C8" s="18" t="s">
        <v>347</v>
      </c>
      <c r="D8" s="70">
        <v>0</v>
      </c>
      <c r="E8" s="70">
        <v>14486</v>
      </c>
      <c r="F8" s="70">
        <f>D8+E8</f>
        <v>14486</v>
      </c>
      <c r="G8" s="70">
        <v>0</v>
      </c>
      <c r="H8" s="70">
        <v>14486</v>
      </c>
      <c r="I8" s="70">
        <v>14486</v>
      </c>
      <c r="J8" s="70">
        <v>14486</v>
      </c>
      <c r="K8" s="70">
        <v>0</v>
      </c>
    </row>
    <row r="9" spans="1:11" s="130" customFormat="1" ht="34.5" customHeight="1">
      <c r="A9" s="238"/>
      <c r="B9" s="239"/>
      <c r="C9" s="232" t="s">
        <v>1</v>
      </c>
      <c r="D9" s="230">
        <v>8014472</v>
      </c>
      <c r="E9" s="230">
        <v>14486</v>
      </c>
      <c r="F9" s="208">
        <f>D9+E9</f>
        <v>8028958</v>
      </c>
      <c r="G9" s="208">
        <v>8014452</v>
      </c>
      <c r="H9" s="230">
        <v>14486</v>
      </c>
      <c r="I9" s="208">
        <f>G9+H9</f>
        <v>8028938</v>
      </c>
      <c r="J9" s="208">
        <v>8028958</v>
      </c>
      <c r="K9" s="209">
        <v>0</v>
      </c>
    </row>
    <row r="10" ht="18" customHeight="1"/>
    <row r="11" spans="1:11" s="130" customFormat="1" ht="17.25" customHeight="1">
      <c r="A11" s="37"/>
      <c r="B11" s="37"/>
      <c r="C11" s="37"/>
      <c r="D11" s="65"/>
      <c r="E11" s="65"/>
      <c r="F11" s="65"/>
      <c r="G11" s="134"/>
      <c r="H11"/>
      <c r="I11"/>
      <c r="J11"/>
      <c r="K11"/>
    </row>
    <row r="12" ht="16.5" customHeight="1"/>
    <row r="13" spans="1:11" s="130" customFormat="1" ht="29.25" customHeight="1">
      <c r="A13" s="37"/>
      <c r="B13" s="37"/>
      <c r="C13" s="37"/>
      <c r="D13" s="65"/>
      <c r="E13" s="65"/>
      <c r="F13" s="65"/>
      <c r="G13" s="134"/>
      <c r="H13"/>
      <c r="I13"/>
      <c r="J13"/>
      <c r="K13"/>
    </row>
    <row r="14" spans="1:11" s="22" customFormat="1" ht="21" customHeight="1">
      <c r="A14" s="37"/>
      <c r="B14" s="37"/>
      <c r="C14" s="37"/>
      <c r="D14" s="65"/>
      <c r="E14" s="65"/>
      <c r="F14" s="65"/>
      <c r="G14" s="134"/>
      <c r="H14"/>
      <c r="I14"/>
      <c r="J14"/>
      <c r="K14"/>
    </row>
    <row r="15" ht="19.5" customHeight="1"/>
    <row r="16" spans="1:11" s="130" customFormat="1" ht="16.5" customHeight="1">
      <c r="A16" s="37"/>
      <c r="B16" s="37"/>
      <c r="C16" s="37"/>
      <c r="D16" s="65"/>
      <c r="E16" s="65"/>
      <c r="F16" s="65"/>
      <c r="G16" s="134"/>
      <c r="H16"/>
      <c r="I16"/>
      <c r="J16"/>
      <c r="K16"/>
    </row>
    <row r="17" ht="52.5" customHeight="1"/>
    <row r="18" ht="69" customHeight="1"/>
    <row r="19" spans="1:11" s="130" customFormat="1" ht="84.75" customHeight="1">
      <c r="A19" s="37"/>
      <c r="B19" s="37"/>
      <c r="C19" s="37"/>
      <c r="D19" s="65"/>
      <c r="E19" s="65"/>
      <c r="F19" s="65"/>
      <c r="G19" s="134"/>
      <c r="H19"/>
      <c r="I19"/>
      <c r="J19"/>
      <c r="K19"/>
    </row>
    <row r="20" ht="21" customHeight="1"/>
    <row r="21" ht="50.25" customHeight="1"/>
    <row r="22" spans="1:23" s="250" customFormat="1" ht="20.25" customHeight="1">
      <c r="A22" s="37"/>
      <c r="B22" s="37"/>
      <c r="C22" s="37"/>
      <c r="D22" s="65"/>
      <c r="E22" s="65"/>
      <c r="F22" s="65"/>
      <c r="G22" s="134"/>
      <c r="H22"/>
      <c r="I22"/>
      <c r="J22"/>
      <c r="K22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</row>
    <row r="23" ht="93.75" customHeight="1"/>
    <row r="24" spans="1:11" s="130" customFormat="1" ht="19.5" customHeight="1">
      <c r="A24" s="37"/>
      <c r="B24" s="37"/>
      <c r="C24" s="37"/>
      <c r="D24" s="65"/>
      <c r="E24" s="65"/>
      <c r="F24" s="65"/>
      <c r="G24" s="134"/>
      <c r="H24"/>
      <c r="I24"/>
      <c r="J24"/>
      <c r="K24"/>
    </row>
    <row r="25" spans="1:11" s="109" customFormat="1" ht="19.5" customHeight="1">
      <c r="A25" s="37"/>
      <c r="B25" s="37"/>
      <c r="C25" s="37"/>
      <c r="D25" s="65"/>
      <c r="E25" s="65"/>
      <c r="F25" s="65"/>
      <c r="G25" s="134"/>
      <c r="H25"/>
      <c r="I25"/>
      <c r="J25"/>
      <c r="K25"/>
    </row>
  </sheetData>
  <sheetProtection/>
  <mergeCells count="9">
    <mergeCell ref="C1:K1"/>
    <mergeCell ref="G2:K2"/>
    <mergeCell ref="G4:I4"/>
    <mergeCell ref="J4:K4"/>
    <mergeCell ref="A4:A5"/>
    <mergeCell ref="B4:B5"/>
    <mergeCell ref="C4:C5"/>
    <mergeCell ref="D4:F4"/>
    <mergeCell ref="A3:K3"/>
  </mergeCells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9"/>
  <sheetViews>
    <sheetView tabSelected="1" view="pageBreakPreview" zoomScaleSheetLayoutView="100" workbookViewId="0" topLeftCell="A7">
      <selection activeCell="P93" sqref="P93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37.57421875" style="0" customWidth="1"/>
    <col min="4" max="4" width="10.140625" style="0" customWidth="1"/>
    <col min="5" max="5" width="9.7109375" style="0" bestFit="1" customWidth="1"/>
    <col min="6" max="6" width="10.140625" style="0" customWidth="1"/>
    <col min="7" max="7" width="12.57421875" style="0" customWidth="1"/>
    <col min="8" max="8" width="15.8515625" style="0" customWidth="1"/>
    <col min="9" max="9" width="11.00390625" style="0" customWidth="1"/>
    <col min="10" max="10" width="10.421875" style="0" customWidth="1"/>
    <col min="11" max="11" width="9.7109375" style="0" customWidth="1"/>
  </cols>
  <sheetData>
    <row r="1" spans="1:12" ht="12.75">
      <c r="A1" s="37"/>
      <c r="B1" s="37"/>
      <c r="C1" s="37"/>
      <c r="D1" s="37"/>
      <c r="E1" s="37"/>
      <c r="F1" s="52"/>
      <c r="G1" s="53"/>
      <c r="H1" s="53"/>
      <c r="I1" s="53"/>
      <c r="J1" s="54"/>
      <c r="K1" s="2" t="s">
        <v>374</v>
      </c>
      <c r="L1" s="35"/>
    </row>
    <row r="2" spans="1:12" ht="18">
      <c r="A2" s="36"/>
      <c r="B2" s="36"/>
      <c r="C2" s="36"/>
      <c r="D2" s="36"/>
      <c r="E2" s="36"/>
      <c r="F2" s="55"/>
      <c r="G2" s="55"/>
      <c r="H2" s="53"/>
      <c r="I2" s="53"/>
      <c r="J2" s="56"/>
      <c r="K2" s="2" t="s">
        <v>332</v>
      </c>
      <c r="L2" s="35"/>
    </row>
    <row r="3" spans="1:9" ht="3" customHeight="1">
      <c r="A3" s="36"/>
      <c r="B3" s="36"/>
      <c r="C3" s="36"/>
      <c r="D3" s="36"/>
      <c r="E3" s="36"/>
      <c r="F3" s="36"/>
      <c r="G3" s="36"/>
      <c r="H3" s="37"/>
      <c r="I3" s="57"/>
    </row>
    <row r="4" spans="1:11" ht="12.75" customHeight="1">
      <c r="A4" s="38"/>
      <c r="B4" s="38"/>
      <c r="C4" s="38"/>
      <c r="D4" s="38"/>
      <c r="E4" s="29" t="s">
        <v>28</v>
      </c>
      <c r="F4" s="38"/>
      <c r="G4" s="30"/>
      <c r="H4" s="30"/>
      <c r="I4" s="30"/>
      <c r="J4" s="30"/>
      <c r="K4" s="30"/>
    </row>
    <row r="5" spans="1:11" ht="12.75">
      <c r="A5" s="359" t="s">
        <v>0</v>
      </c>
      <c r="B5" s="359" t="s">
        <v>3</v>
      </c>
      <c r="C5" s="359" t="s">
        <v>5</v>
      </c>
      <c r="D5" s="362" t="s">
        <v>1</v>
      </c>
      <c r="E5" s="363"/>
      <c r="F5" s="364"/>
      <c r="G5" s="359" t="s">
        <v>29</v>
      </c>
      <c r="H5" s="58" t="s">
        <v>30</v>
      </c>
      <c r="I5" s="359" t="s">
        <v>31</v>
      </c>
      <c r="J5" s="361" t="s">
        <v>235</v>
      </c>
      <c r="K5" s="359" t="s">
        <v>32</v>
      </c>
    </row>
    <row r="6" spans="1:11" ht="81">
      <c r="A6" s="360"/>
      <c r="B6" s="360"/>
      <c r="C6" s="360"/>
      <c r="D6" s="365"/>
      <c r="E6" s="366"/>
      <c r="F6" s="367"/>
      <c r="G6" s="360"/>
      <c r="H6" s="60" t="s">
        <v>282</v>
      </c>
      <c r="I6" s="360"/>
      <c r="J6" s="360"/>
      <c r="K6" s="360"/>
    </row>
    <row r="7" spans="1:11" ht="22.5">
      <c r="A7" s="59"/>
      <c r="B7" s="59"/>
      <c r="C7" s="59"/>
      <c r="D7" s="61" t="s">
        <v>33</v>
      </c>
      <c r="E7" s="61" t="s">
        <v>21</v>
      </c>
      <c r="F7" s="61" t="s">
        <v>34</v>
      </c>
      <c r="G7" s="59"/>
      <c r="H7" s="62"/>
      <c r="I7" s="59"/>
      <c r="J7" s="59"/>
      <c r="K7" s="59"/>
    </row>
    <row r="8" spans="1:11" ht="12.75">
      <c r="A8" s="44">
        <v>1</v>
      </c>
      <c r="B8" s="44">
        <v>2</v>
      </c>
      <c r="C8" s="44">
        <v>3</v>
      </c>
      <c r="D8" s="338">
        <v>4</v>
      </c>
      <c r="E8" s="339"/>
      <c r="F8" s="340"/>
      <c r="G8" s="44">
        <v>5</v>
      </c>
      <c r="H8" s="44">
        <v>6</v>
      </c>
      <c r="I8" s="44">
        <v>7</v>
      </c>
      <c r="J8" s="44">
        <v>8</v>
      </c>
      <c r="K8" s="44">
        <v>9</v>
      </c>
    </row>
    <row r="9" spans="1:11" ht="12.75" hidden="1">
      <c r="A9" s="11" t="s">
        <v>171</v>
      </c>
      <c r="B9" s="12"/>
      <c r="C9" s="162" t="s">
        <v>223</v>
      </c>
      <c r="D9" s="63">
        <v>1837500</v>
      </c>
      <c r="E9" s="63">
        <f>E10</f>
        <v>0</v>
      </c>
      <c r="F9" s="63">
        <f aca="true" t="shared" si="0" ref="F9:F20">D9+E9</f>
        <v>1837500</v>
      </c>
      <c r="G9" s="63">
        <f>F9-K9</f>
        <v>1793166</v>
      </c>
      <c r="H9" s="63">
        <v>0</v>
      </c>
      <c r="I9" s="63">
        <v>0</v>
      </c>
      <c r="J9" s="63">
        <v>0</v>
      </c>
      <c r="K9" s="63">
        <v>44334</v>
      </c>
    </row>
    <row r="10" spans="1:11" ht="17.25" customHeight="1" hidden="1">
      <c r="A10" s="16"/>
      <c r="B10" s="17" t="s">
        <v>172</v>
      </c>
      <c r="C10" s="18" t="s">
        <v>241</v>
      </c>
      <c r="D10" s="64">
        <v>17500</v>
      </c>
      <c r="E10" s="64">
        <v>0</v>
      </c>
      <c r="F10" s="64">
        <f t="shared" si="0"/>
        <v>17500</v>
      </c>
      <c r="G10" s="64">
        <v>0</v>
      </c>
      <c r="H10" s="64">
        <v>0</v>
      </c>
      <c r="I10" s="64">
        <v>0</v>
      </c>
      <c r="J10" s="64">
        <v>0</v>
      </c>
      <c r="K10" s="64">
        <v>26834</v>
      </c>
    </row>
    <row r="11" spans="1:11" ht="25.5" hidden="1">
      <c r="A11" s="11" t="s">
        <v>181</v>
      </c>
      <c r="B11" s="12"/>
      <c r="C11" s="162" t="s">
        <v>182</v>
      </c>
      <c r="D11" s="63">
        <v>251900</v>
      </c>
      <c r="E11" s="63">
        <f>E12+E13</f>
        <v>0</v>
      </c>
      <c r="F11" s="63">
        <f t="shared" si="0"/>
        <v>251900</v>
      </c>
      <c r="G11" s="63">
        <f>F11-K11</f>
        <v>251900</v>
      </c>
      <c r="H11" s="63">
        <v>0</v>
      </c>
      <c r="I11" s="63">
        <v>0</v>
      </c>
      <c r="J11" s="63">
        <v>0</v>
      </c>
      <c r="K11" s="63">
        <v>0</v>
      </c>
    </row>
    <row r="12" spans="1:11" s="22" customFormat="1" ht="12.75" hidden="1">
      <c r="A12" s="16"/>
      <c r="B12" s="17" t="s">
        <v>213</v>
      </c>
      <c r="C12" s="163" t="s">
        <v>214</v>
      </c>
      <c r="D12" s="64">
        <v>251900</v>
      </c>
      <c r="E12" s="64">
        <v>0</v>
      </c>
      <c r="F12" s="64">
        <f>D12+E12</f>
        <v>251900</v>
      </c>
      <c r="G12" s="64">
        <v>-40000</v>
      </c>
      <c r="H12" s="64">
        <v>0</v>
      </c>
      <c r="I12" s="64">
        <v>0</v>
      </c>
      <c r="J12" s="64">
        <v>0</v>
      </c>
      <c r="K12" s="64">
        <v>0</v>
      </c>
    </row>
    <row r="13" spans="1:11" s="22" customFormat="1" ht="17.25" customHeight="1" hidden="1">
      <c r="A13" s="16"/>
      <c r="B13" s="17" t="s">
        <v>173</v>
      </c>
      <c r="C13" s="18" t="s">
        <v>174</v>
      </c>
      <c r="D13" s="64">
        <v>300000</v>
      </c>
      <c r="E13" s="64">
        <v>0</v>
      </c>
      <c r="F13" s="64">
        <f t="shared" si="0"/>
        <v>300000</v>
      </c>
      <c r="G13" s="64">
        <v>1513000</v>
      </c>
      <c r="H13" s="64">
        <v>0</v>
      </c>
      <c r="I13" s="64">
        <v>0</v>
      </c>
      <c r="J13" s="64">
        <v>0</v>
      </c>
      <c r="K13" s="64">
        <v>0</v>
      </c>
    </row>
    <row r="14" spans="1:11" ht="12.75" hidden="1">
      <c r="A14" s="11" t="s">
        <v>26</v>
      </c>
      <c r="B14" s="12"/>
      <c r="C14" s="162" t="s">
        <v>175</v>
      </c>
      <c r="D14" s="63">
        <v>0</v>
      </c>
      <c r="E14" s="63">
        <f>E15</f>
        <v>0</v>
      </c>
      <c r="F14" s="63">
        <f t="shared" si="0"/>
        <v>0</v>
      </c>
      <c r="G14" s="63">
        <f>F14-K14</f>
        <v>0</v>
      </c>
      <c r="H14" s="63">
        <v>0</v>
      </c>
      <c r="I14" s="63">
        <v>0</v>
      </c>
      <c r="J14" s="63">
        <v>0</v>
      </c>
      <c r="K14" s="63">
        <v>0</v>
      </c>
    </row>
    <row r="15" spans="1:11" ht="17.25" customHeight="1" hidden="1">
      <c r="A15" s="16"/>
      <c r="B15" s="17" t="s">
        <v>27</v>
      </c>
      <c r="C15" s="18" t="s">
        <v>176</v>
      </c>
      <c r="D15" s="64">
        <v>0</v>
      </c>
      <c r="E15" s="64">
        <v>0</v>
      </c>
      <c r="F15" s="64">
        <f t="shared" si="0"/>
        <v>0</v>
      </c>
      <c r="G15" s="64">
        <v>150000</v>
      </c>
      <c r="H15" s="64">
        <v>0</v>
      </c>
      <c r="I15" s="64">
        <v>0</v>
      </c>
      <c r="J15" s="64">
        <v>0</v>
      </c>
      <c r="K15" s="64">
        <v>0</v>
      </c>
    </row>
    <row r="16" spans="1:11" ht="12.75" hidden="1">
      <c r="A16" s="11" t="s">
        <v>53</v>
      </c>
      <c r="B16" s="12"/>
      <c r="C16" s="162" t="s">
        <v>179</v>
      </c>
      <c r="D16" s="63">
        <v>0</v>
      </c>
      <c r="E16" s="63">
        <f>E17</f>
        <v>0</v>
      </c>
      <c r="F16" s="63">
        <f t="shared" si="0"/>
        <v>0</v>
      </c>
      <c r="G16" s="63">
        <f>F16-K16</f>
        <v>0</v>
      </c>
      <c r="H16" s="63">
        <v>0</v>
      </c>
      <c r="I16" s="63">
        <v>0</v>
      </c>
      <c r="J16" s="63">
        <v>0</v>
      </c>
      <c r="K16" s="63">
        <v>0</v>
      </c>
    </row>
    <row r="17" spans="1:11" ht="17.25" customHeight="1" hidden="1">
      <c r="A17" s="16"/>
      <c r="B17" s="17" t="s">
        <v>324</v>
      </c>
      <c r="C17" s="18" t="s">
        <v>325</v>
      </c>
      <c r="D17" s="64">
        <v>0</v>
      </c>
      <c r="E17" s="64">
        <v>0</v>
      </c>
      <c r="F17" s="64">
        <f t="shared" si="0"/>
        <v>0</v>
      </c>
      <c r="G17" s="64">
        <v>26200</v>
      </c>
      <c r="H17" s="64">
        <v>0</v>
      </c>
      <c r="I17" s="64">
        <v>0</v>
      </c>
      <c r="J17" s="64">
        <v>0</v>
      </c>
      <c r="K17" s="64">
        <v>0</v>
      </c>
    </row>
    <row r="18" spans="1:11" ht="25.5" hidden="1">
      <c r="A18" s="11" t="s">
        <v>181</v>
      </c>
      <c r="B18" s="12"/>
      <c r="C18" s="162" t="s">
        <v>182</v>
      </c>
      <c r="D18" s="63">
        <v>8900</v>
      </c>
      <c r="E18" s="63">
        <f>E19</f>
        <v>0</v>
      </c>
      <c r="F18" s="63">
        <f>D18+E18</f>
        <v>8900</v>
      </c>
      <c r="G18" s="63">
        <f>F18-K18</f>
        <v>8900</v>
      </c>
      <c r="H18" s="63">
        <v>0</v>
      </c>
      <c r="I18" s="63">
        <v>0</v>
      </c>
      <c r="J18" s="63">
        <v>0</v>
      </c>
      <c r="K18" s="63">
        <v>0</v>
      </c>
    </row>
    <row r="19" spans="1:11" ht="17.25" customHeight="1" hidden="1">
      <c r="A19" s="16"/>
      <c r="B19" s="17" t="s">
        <v>213</v>
      </c>
      <c r="C19" s="18" t="s">
        <v>214</v>
      </c>
      <c r="D19" s="64">
        <v>8900</v>
      </c>
      <c r="E19" s="64">
        <v>0</v>
      </c>
      <c r="F19" s="64">
        <f>D19+E19</f>
        <v>8900</v>
      </c>
      <c r="G19" s="64">
        <v>243000</v>
      </c>
      <c r="H19" s="64">
        <v>0</v>
      </c>
      <c r="I19" s="64">
        <v>0</v>
      </c>
      <c r="J19" s="64">
        <v>0</v>
      </c>
      <c r="K19" s="64">
        <v>0</v>
      </c>
    </row>
    <row r="20" spans="1:11" ht="12.75">
      <c r="A20" s="11" t="s">
        <v>47</v>
      </c>
      <c r="B20" s="12"/>
      <c r="C20" s="162" t="s">
        <v>323</v>
      </c>
      <c r="D20" s="63">
        <v>1384927</v>
      </c>
      <c r="E20" s="63">
        <f>E21</f>
        <v>17000</v>
      </c>
      <c r="F20" s="63">
        <f t="shared" si="0"/>
        <v>1401927</v>
      </c>
      <c r="G20" s="63">
        <f>F20-K20</f>
        <v>1401927</v>
      </c>
      <c r="H20" s="63">
        <v>0</v>
      </c>
      <c r="I20" s="63">
        <v>0</v>
      </c>
      <c r="J20" s="63">
        <v>0</v>
      </c>
      <c r="K20" s="63">
        <v>0</v>
      </c>
    </row>
    <row r="21" spans="1:11" ht="17.25" customHeight="1">
      <c r="A21" s="16"/>
      <c r="B21" s="17" t="s">
        <v>48</v>
      </c>
      <c r="C21" s="18" t="s">
        <v>65</v>
      </c>
      <c r="D21" s="64">
        <v>1314927</v>
      </c>
      <c r="E21" s="64">
        <v>17000</v>
      </c>
      <c r="F21" s="64">
        <f>D21+E21</f>
        <v>1331927</v>
      </c>
      <c r="G21" s="64">
        <v>17000</v>
      </c>
      <c r="H21" s="64">
        <v>0</v>
      </c>
      <c r="I21" s="64">
        <v>0</v>
      </c>
      <c r="J21" s="64">
        <v>0</v>
      </c>
      <c r="K21" s="64">
        <v>0</v>
      </c>
    </row>
    <row r="22" spans="1:11" ht="25.5" hidden="1">
      <c r="A22" s="11" t="s">
        <v>184</v>
      </c>
      <c r="B22" s="12"/>
      <c r="C22" s="162" t="s">
        <v>185</v>
      </c>
      <c r="D22" s="63">
        <v>16000</v>
      </c>
      <c r="E22" s="63">
        <f>E23</f>
        <v>0</v>
      </c>
      <c r="F22" s="63">
        <f aca="true" t="shared" si="1" ref="F22:F31">D22+E22</f>
        <v>16000</v>
      </c>
      <c r="G22" s="63">
        <f>F22-K22</f>
        <v>16000</v>
      </c>
      <c r="H22" s="63">
        <v>0</v>
      </c>
      <c r="I22" s="63">
        <v>0</v>
      </c>
      <c r="J22" s="63">
        <v>0</v>
      </c>
      <c r="K22" s="63">
        <v>0</v>
      </c>
    </row>
    <row r="23" spans="1:11" ht="17.25" customHeight="1" hidden="1">
      <c r="A23" s="16"/>
      <c r="B23" s="17" t="s">
        <v>239</v>
      </c>
      <c r="C23" s="18" t="s">
        <v>240</v>
      </c>
      <c r="D23" s="64">
        <v>0</v>
      </c>
      <c r="E23" s="64">
        <v>0</v>
      </c>
      <c r="F23" s="64">
        <f>D23+E23</f>
        <v>0</v>
      </c>
      <c r="G23" s="64">
        <v>90030</v>
      </c>
      <c r="H23" s="64">
        <v>0</v>
      </c>
      <c r="I23" s="64">
        <v>0</v>
      </c>
      <c r="J23" s="64">
        <v>0</v>
      </c>
      <c r="K23" s="64">
        <v>0</v>
      </c>
    </row>
    <row r="24" spans="1:11" ht="12.75" hidden="1">
      <c r="A24" s="11" t="s">
        <v>171</v>
      </c>
      <c r="B24" s="12"/>
      <c r="C24" s="162" t="s">
        <v>223</v>
      </c>
      <c r="D24" s="63">
        <v>3299978</v>
      </c>
      <c r="E24" s="63">
        <f>E25</f>
        <v>0</v>
      </c>
      <c r="F24" s="63">
        <f>D24+E24</f>
        <v>3299978</v>
      </c>
      <c r="G24" s="63">
        <f>F24-K24</f>
        <v>3276578</v>
      </c>
      <c r="H24" s="63">
        <v>0</v>
      </c>
      <c r="I24" s="63">
        <v>0</v>
      </c>
      <c r="J24" s="63">
        <v>0</v>
      </c>
      <c r="K24" s="63">
        <v>23400</v>
      </c>
    </row>
    <row r="25" spans="1:11" ht="17.25" customHeight="1" hidden="1">
      <c r="A25" s="16"/>
      <c r="B25" s="17" t="s">
        <v>173</v>
      </c>
      <c r="C25" s="18" t="s">
        <v>174</v>
      </c>
      <c r="D25" s="64">
        <v>3276578</v>
      </c>
      <c r="E25" s="64">
        <v>0</v>
      </c>
      <c r="F25" s="64">
        <f>D25+E25</f>
        <v>3276578</v>
      </c>
      <c r="G25" s="64">
        <v>75000</v>
      </c>
      <c r="H25" s="64">
        <v>0</v>
      </c>
      <c r="I25" s="64">
        <v>0</v>
      </c>
      <c r="J25" s="64">
        <v>0</v>
      </c>
      <c r="K25" s="64">
        <v>0</v>
      </c>
    </row>
    <row r="26" spans="1:11" ht="12.75" hidden="1">
      <c r="A26" s="11" t="s">
        <v>184</v>
      </c>
      <c r="B26" s="12"/>
      <c r="C26" s="162" t="s">
        <v>179</v>
      </c>
      <c r="D26" s="63">
        <v>395231</v>
      </c>
      <c r="E26" s="63">
        <f>E27</f>
        <v>0</v>
      </c>
      <c r="F26" s="63">
        <f t="shared" si="1"/>
        <v>395231</v>
      </c>
      <c r="G26" s="63">
        <f>F26-K26</f>
        <v>247530</v>
      </c>
      <c r="H26" s="63">
        <v>0</v>
      </c>
      <c r="I26" s="63">
        <v>0</v>
      </c>
      <c r="J26" s="63">
        <v>0</v>
      </c>
      <c r="K26" s="63">
        <v>147701</v>
      </c>
    </row>
    <row r="27" spans="1:11" ht="17.25" customHeight="1" hidden="1">
      <c r="A27" s="16"/>
      <c r="B27" s="17" t="s">
        <v>186</v>
      </c>
      <c r="C27" s="18" t="s">
        <v>314</v>
      </c>
      <c r="D27" s="64">
        <v>157500</v>
      </c>
      <c r="E27" s="64">
        <v>0</v>
      </c>
      <c r="F27" s="64">
        <f t="shared" si="1"/>
        <v>157500</v>
      </c>
      <c r="G27" s="64">
        <v>230</v>
      </c>
      <c r="H27" s="64">
        <v>0</v>
      </c>
      <c r="I27" s="64">
        <v>0</v>
      </c>
      <c r="J27" s="64">
        <v>0</v>
      </c>
      <c r="K27" s="64">
        <v>0</v>
      </c>
    </row>
    <row r="28" spans="1:11" ht="12.75" hidden="1">
      <c r="A28" s="11" t="s">
        <v>56</v>
      </c>
      <c r="B28" s="12"/>
      <c r="C28" s="13" t="s">
        <v>115</v>
      </c>
      <c r="D28" s="63">
        <v>2750147</v>
      </c>
      <c r="E28" s="63">
        <f>E29+E30</f>
        <v>0</v>
      </c>
      <c r="F28" s="63">
        <f t="shared" si="1"/>
        <v>2750147</v>
      </c>
      <c r="G28" s="63">
        <f>F28-K28</f>
        <v>2750147</v>
      </c>
      <c r="H28" s="63">
        <v>0</v>
      </c>
      <c r="I28" s="63">
        <v>0</v>
      </c>
      <c r="J28" s="63">
        <v>0</v>
      </c>
      <c r="K28" s="63">
        <v>0</v>
      </c>
    </row>
    <row r="29" spans="1:11" ht="12.75" hidden="1">
      <c r="A29" s="16"/>
      <c r="B29" s="17" t="s">
        <v>119</v>
      </c>
      <c r="C29" s="18" t="s">
        <v>120</v>
      </c>
      <c r="D29" s="64">
        <v>2685018</v>
      </c>
      <c r="E29" s="64">
        <v>0</v>
      </c>
      <c r="F29" s="64">
        <f>D29+E29</f>
        <v>2685018</v>
      </c>
      <c r="G29" s="64">
        <v>80000</v>
      </c>
      <c r="H29" s="64">
        <v>0</v>
      </c>
      <c r="I29" s="64">
        <v>0</v>
      </c>
      <c r="J29" s="64">
        <v>0</v>
      </c>
      <c r="K29" s="64">
        <v>0</v>
      </c>
    </row>
    <row r="30" spans="1:11" ht="12.75" hidden="1">
      <c r="A30" s="16"/>
      <c r="B30" s="17" t="s">
        <v>283</v>
      </c>
      <c r="C30" s="18" t="s">
        <v>284</v>
      </c>
      <c r="D30" s="64">
        <v>0</v>
      </c>
      <c r="E30" s="64">
        <v>0</v>
      </c>
      <c r="F30" s="64">
        <f t="shared" si="1"/>
        <v>0</v>
      </c>
      <c r="G30" s="64">
        <v>15159</v>
      </c>
      <c r="H30" s="64">
        <v>0</v>
      </c>
      <c r="I30" s="64">
        <v>0</v>
      </c>
      <c r="J30" s="64">
        <v>0</v>
      </c>
      <c r="K30" s="64">
        <v>0</v>
      </c>
    </row>
    <row r="31" spans="1:11" ht="12.75" hidden="1">
      <c r="A31" s="16"/>
      <c r="B31" s="17" t="s">
        <v>173</v>
      </c>
      <c r="C31" s="18" t="s">
        <v>174</v>
      </c>
      <c r="D31" s="64">
        <v>1571438</v>
      </c>
      <c r="E31" s="64">
        <v>0</v>
      </c>
      <c r="F31" s="64">
        <f t="shared" si="1"/>
        <v>1571438</v>
      </c>
      <c r="G31" s="64">
        <v>23000</v>
      </c>
      <c r="H31" s="64">
        <v>0</v>
      </c>
      <c r="I31" s="64">
        <v>0</v>
      </c>
      <c r="J31" s="64">
        <v>0</v>
      </c>
      <c r="K31" s="64">
        <v>0</v>
      </c>
    </row>
    <row r="32" spans="1:11" ht="17.25" customHeight="1" hidden="1">
      <c r="A32" s="11" t="s">
        <v>171</v>
      </c>
      <c r="B32" s="12"/>
      <c r="C32" s="13" t="s">
        <v>223</v>
      </c>
      <c r="D32" s="63">
        <v>3280528</v>
      </c>
      <c r="E32" s="63">
        <f>E33+E34</f>
        <v>19450</v>
      </c>
      <c r="F32" s="63">
        <f aca="true" t="shared" si="2" ref="F32:F39">D32+E32</f>
        <v>3299978</v>
      </c>
      <c r="G32" s="63">
        <f>F32-I32-K32</f>
        <v>3276578</v>
      </c>
      <c r="H32" s="63">
        <v>0</v>
      </c>
      <c r="I32" s="63">
        <v>0</v>
      </c>
      <c r="J32" s="63">
        <v>0</v>
      </c>
      <c r="K32" s="63">
        <v>23400</v>
      </c>
    </row>
    <row r="33" spans="1:11" s="22" customFormat="1" ht="16.5" customHeight="1" hidden="1">
      <c r="A33" s="16"/>
      <c r="B33" s="17" t="s">
        <v>172</v>
      </c>
      <c r="C33" s="18" t="s">
        <v>241</v>
      </c>
      <c r="D33" s="64">
        <v>153400</v>
      </c>
      <c r="E33" s="64">
        <v>-130000</v>
      </c>
      <c r="F33" s="64">
        <f>D33+E33</f>
        <v>23400</v>
      </c>
      <c r="G33" s="64">
        <v>0</v>
      </c>
      <c r="H33" s="64">
        <v>0</v>
      </c>
      <c r="I33" s="64">
        <v>0</v>
      </c>
      <c r="J33" s="64">
        <v>0</v>
      </c>
      <c r="K33" s="64">
        <v>-130000</v>
      </c>
    </row>
    <row r="34" spans="1:11" s="22" customFormat="1" ht="16.5" customHeight="1" hidden="1">
      <c r="A34" s="16"/>
      <c r="B34" s="17" t="s">
        <v>173</v>
      </c>
      <c r="C34" s="18" t="s">
        <v>174</v>
      </c>
      <c r="D34" s="64">
        <v>3127128</v>
      </c>
      <c r="E34" s="64">
        <v>149450</v>
      </c>
      <c r="F34" s="64">
        <f t="shared" si="2"/>
        <v>3276578</v>
      </c>
      <c r="G34" s="64">
        <v>149450</v>
      </c>
      <c r="H34" s="64">
        <v>0</v>
      </c>
      <c r="I34" s="64">
        <v>0</v>
      </c>
      <c r="J34" s="64">
        <v>0</v>
      </c>
      <c r="K34" s="64">
        <v>0</v>
      </c>
    </row>
    <row r="35" spans="1:11" ht="27" customHeight="1" hidden="1">
      <c r="A35" s="16"/>
      <c r="B35" s="17" t="s">
        <v>196</v>
      </c>
      <c r="C35" s="18" t="s">
        <v>224</v>
      </c>
      <c r="D35" s="64">
        <v>58847</v>
      </c>
      <c r="E35" s="64">
        <v>0</v>
      </c>
      <c r="F35" s="64">
        <f t="shared" si="2"/>
        <v>58847</v>
      </c>
      <c r="G35" s="64">
        <v>46144</v>
      </c>
      <c r="H35" s="64">
        <v>36144</v>
      </c>
      <c r="I35" s="64">
        <v>0</v>
      </c>
      <c r="J35" s="64">
        <v>0</v>
      </c>
      <c r="K35" s="64">
        <v>0</v>
      </c>
    </row>
    <row r="36" spans="1:11" ht="18" customHeight="1" hidden="1">
      <c r="A36" s="23"/>
      <c r="B36" s="24" t="s">
        <v>48</v>
      </c>
      <c r="C36" s="18" t="s">
        <v>65</v>
      </c>
      <c r="D36" s="64">
        <v>2187379</v>
      </c>
      <c r="E36" s="64">
        <v>0</v>
      </c>
      <c r="F36" s="64">
        <f t="shared" si="2"/>
        <v>2187379</v>
      </c>
      <c r="G36" s="64">
        <v>801067</v>
      </c>
      <c r="H36" s="64">
        <v>0</v>
      </c>
      <c r="I36" s="64">
        <v>0</v>
      </c>
      <c r="J36" s="64">
        <v>0</v>
      </c>
      <c r="K36" s="64">
        <v>0</v>
      </c>
    </row>
    <row r="37" spans="1:11" ht="18" customHeight="1" hidden="1">
      <c r="A37" s="11"/>
      <c r="B37" s="24" t="s">
        <v>169</v>
      </c>
      <c r="C37" s="25" t="s">
        <v>170</v>
      </c>
      <c r="D37" s="64">
        <v>0</v>
      </c>
      <c r="E37" s="64">
        <v>0</v>
      </c>
      <c r="F37" s="64">
        <f t="shared" si="2"/>
        <v>0</v>
      </c>
      <c r="G37" s="64">
        <v>31329</v>
      </c>
      <c r="H37" s="64">
        <v>0</v>
      </c>
      <c r="I37" s="64">
        <v>0</v>
      </c>
      <c r="J37" s="64">
        <v>0</v>
      </c>
      <c r="K37" s="64">
        <v>0</v>
      </c>
    </row>
    <row r="38" spans="1:11" ht="15" customHeight="1" hidden="1">
      <c r="A38" s="11" t="s">
        <v>26</v>
      </c>
      <c r="B38" s="12"/>
      <c r="C38" s="13" t="s">
        <v>175</v>
      </c>
      <c r="D38" s="63">
        <v>442299</v>
      </c>
      <c r="E38" s="63">
        <f>E39</f>
        <v>0</v>
      </c>
      <c r="F38" s="63">
        <f t="shared" si="2"/>
        <v>442299</v>
      </c>
      <c r="G38" s="63">
        <f>F38-K38</f>
        <v>442299</v>
      </c>
      <c r="H38" s="63">
        <v>0</v>
      </c>
      <c r="I38" s="63">
        <v>0</v>
      </c>
      <c r="J38" s="63">
        <v>0</v>
      </c>
      <c r="K38" s="63">
        <v>0</v>
      </c>
    </row>
    <row r="39" spans="1:11" ht="16.5" customHeight="1" hidden="1">
      <c r="A39" s="16"/>
      <c r="B39" s="17" t="s">
        <v>27</v>
      </c>
      <c r="C39" s="18" t="s">
        <v>176</v>
      </c>
      <c r="D39" s="64">
        <v>442299</v>
      </c>
      <c r="E39" s="64">
        <v>0</v>
      </c>
      <c r="F39" s="64">
        <f t="shared" si="2"/>
        <v>442299</v>
      </c>
      <c r="G39" s="64">
        <v>106000</v>
      </c>
      <c r="H39" s="64">
        <v>0</v>
      </c>
      <c r="I39" s="64">
        <v>0</v>
      </c>
      <c r="J39" s="64">
        <v>0</v>
      </c>
      <c r="K39" s="64">
        <v>0</v>
      </c>
    </row>
    <row r="40" spans="1:11" s="130" customFormat="1" ht="25.5" customHeight="1" hidden="1">
      <c r="A40" s="11" t="s">
        <v>184</v>
      </c>
      <c r="B40" s="12"/>
      <c r="C40" s="13" t="s">
        <v>185</v>
      </c>
      <c r="D40" s="63">
        <v>31000</v>
      </c>
      <c r="E40" s="63">
        <f>E41</f>
        <v>0</v>
      </c>
      <c r="F40" s="63">
        <f>D40+E40</f>
        <v>31000</v>
      </c>
      <c r="G40" s="63">
        <f>F40-I40-K40</f>
        <v>31000</v>
      </c>
      <c r="H40" s="63">
        <v>0</v>
      </c>
      <c r="I40" s="63">
        <v>0</v>
      </c>
      <c r="J40" s="63">
        <v>0</v>
      </c>
      <c r="K40" s="63">
        <v>0</v>
      </c>
    </row>
    <row r="41" spans="1:11" s="22" customFormat="1" ht="16.5" customHeight="1" hidden="1">
      <c r="A41" s="16"/>
      <c r="B41" s="17" t="s">
        <v>186</v>
      </c>
      <c r="C41" s="18" t="s">
        <v>187</v>
      </c>
      <c r="D41" s="64">
        <v>0</v>
      </c>
      <c r="E41" s="64">
        <v>0</v>
      </c>
      <c r="F41" s="64">
        <f>D41+E41</f>
        <v>0</v>
      </c>
      <c r="G41" s="64">
        <v>7380</v>
      </c>
      <c r="H41" s="64">
        <v>0</v>
      </c>
      <c r="I41" s="64">
        <v>0</v>
      </c>
      <c r="J41" s="64">
        <v>0</v>
      </c>
      <c r="K41" s="64">
        <v>0</v>
      </c>
    </row>
    <row r="42" spans="1:11" s="130" customFormat="1" ht="25.5" customHeight="1" hidden="1">
      <c r="A42" s="11" t="s">
        <v>216</v>
      </c>
      <c r="B42" s="12"/>
      <c r="C42" s="196" t="s">
        <v>230</v>
      </c>
      <c r="D42" s="63">
        <v>50000</v>
      </c>
      <c r="E42" s="63">
        <f>E43</f>
        <v>0</v>
      </c>
      <c r="F42" s="63">
        <f>D42+E42</f>
        <v>50000</v>
      </c>
      <c r="G42" s="63">
        <f>F42-K42</f>
        <v>0</v>
      </c>
      <c r="H42" s="63">
        <v>0</v>
      </c>
      <c r="I42" s="63">
        <v>0</v>
      </c>
      <c r="J42" s="63">
        <v>0</v>
      </c>
      <c r="K42" s="63">
        <v>50000</v>
      </c>
    </row>
    <row r="43" spans="1:11" s="22" customFormat="1" ht="12.75" customHeight="1" hidden="1">
      <c r="A43" s="16"/>
      <c r="B43" s="17" t="s">
        <v>228</v>
      </c>
      <c r="C43" s="195" t="s">
        <v>247</v>
      </c>
      <c r="D43" s="64">
        <v>0</v>
      </c>
      <c r="E43" s="64">
        <v>0</v>
      </c>
      <c r="F43" s="64">
        <f>D43+E43</f>
        <v>0</v>
      </c>
      <c r="G43" s="64">
        <v>37400</v>
      </c>
      <c r="H43" s="64">
        <v>0</v>
      </c>
      <c r="I43" s="64">
        <v>0</v>
      </c>
      <c r="J43" s="64">
        <v>0</v>
      </c>
      <c r="K43" s="64">
        <v>0</v>
      </c>
    </row>
    <row r="44" spans="1:11" s="22" customFormat="1" ht="27" customHeight="1" hidden="1">
      <c r="A44" s="11" t="s">
        <v>181</v>
      </c>
      <c r="B44" s="12"/>
      <c r="C44" s="13" t="s">
        <v>182</v>
      </c>
      <c r="D44" s="63">
        <v>498119</v>
      </c>
      <c r="E44" s="63">
        <f>E45</f>
        <v>0</v>
      </c>
      <c r="F44" s="63">
        <f aca="true" t="shared" si="3" ref="F44:F52">D44+E44</f>
        <v>498119</v>
      </c>
      <c r="G44" s="63">
        <f>F44-I44-K44</f>
        <v>498119</v>
      </c>
      <c r="H44" s="63">
        <v>0</v>
      </c>
      <c r="I44" s="63">
        <v>0</v>
      </c>
      <c r="J44" s="63">
        <v>0</v>
      </c>
      <c r="K44" s="63">
        <v>0</v>
      </c>
    </row>
    <row r="45" spans="1:11" s="22" customFormat="1" ht="16.5" customHeight="1" hidden="1">
      <c r="A45" s="16"/>
      <c r="B45" s="17" t="s">
        <v>213</v>
      </c>
      <c r="C45" s="18" t="s">
        <v>214</v>
      </c>
      <c r="D45" s="64">
        <v>498119</v>
      </c>
      <c r="E45" s="64">
        <v>0</v>
      </c>
      <c r="F45" s="64">
        <f t="shared" si="3"/>
        <v>498119</v>
      </c>
      <c r="G45" s="64">
        <v>11000</v>
      </c>
      <c r="H45" s="64">
        <v>0</v>
      </c>
      <c r="I45" s="64">
        <v>0</v>
      </c>
      <c r="J45" s="64">
        <v>0</v>
      </c>
      <c r="K45" s="64">
        <v>0</v>
      </c>
    </row>
    <row r="46" spans="1:11" s="22" customFormat="1" ht="25.5" customHeight="1" hidden="1">
      <c r="A46" s="11" t="s">
        <v>184</v>
      </c>
      <c r="B46" s="17"/>
      <c r="C46" s="162" t="s">
        <v>185</v>
      </c>
      <c r="D46" s="63">
        <v>82380</v>
      </c>
      <c r="E46" s="63">
        <f>E47</f>
        <v>0</v>
      </c>
      <c r="F46" s="63">
        <f t="shared" si="3"/>
        <v>82380</v>
      </c>
      <c r="G46" s="63">
        <f>F46-I46-K46</f>
        <v>21380</v>
      </c>
      <c r="H46" s="63">
        <v>0</v>
      </c>
      <c r="I46" s="63">
        <v>0</v>
      </c>
      <c r="J46" s="63">
        <v>0</v>
      </c>
      <c r="K46" s="63">
        <v>61000</v>
      </c>
    </row>
    <row r="47" spans="1:11" s="22" customFormat="1" ht="16.5" customHeight="1" hidden="1">
      <c r="A47" s="11"/>
      <c r="B47" s="17" t="s">
        <v>186</v>
      </c>
      <c r="C47" s="18" t="s">
        <v>187</v>
      </c>
      <c r="D47" s="64">
        <v>21380</v>
      </c>
      <c r="E47" s="64">
        <v>0</v>
      </c>
      <c r="F47" s="64">
        <f t="shared" si="3"/>
        <v>21380</v>
      </c>
      <c r="G47" s="64">
        <v>1750</v>
      </c>
      <c r="H47" s="64">
        <v>0</v>
      </c>
      <c r="I47" s="64">
        <v>0</v>
      </c>
      <c r="J47" s="64">
        <v>0</v>
      </c>
      <c r="K47" s="64">
        <v>0</v>
      </c>
    </row>
    <row r="48" spans="1:11" s="22" customFormat="1" ht="16.5" customHeight="1" hidden="1">
      <c r="A48" s="11"/>
      <c r="B48" s="17" t="s">
        <v>169</v>
      </c>
      <c r="C48" s="18" t="s">
        <v>170</v>
      </c>
      <c r="D48" s="64">
        <v>0</v>
      </c>
      <c r="E48" s="64">
        <v>0</v>
      </c>
      <c r="F48" s="64">
        <f t="shared" si="3"/>
        <v>0</v>
      </c>
      <c r="G48" s="64">
        <v>349974</v>
      </c>
      <c r="H48" s="64">
        <v>0</v>
      </c>
      <c r="I48" s="64">
        <v>0</v>
      </c>
      <c r="J48" s="64">
        <v>0</v>
      </c>
      <c r="K48" s="64">
        <v>0</v>
      </c>
    </row>
    <row r="49" spans="1:11" ht="12.75" hidden="1">
      <c r="A49" s="11" t="s">
        <v>171</v>
      </c>
      <c r="B49" s="12"/>
      <c r="C49" s="162" t="s">
        <v>223</v>
      </c>
      <c r="D49" s="63">
        <v>1204244</v>
      </c>
      <c r="E49" s="63">
        <f>E50</f>
        <v>0</v>
      </c>
      <c r="F49" s="63">
        <f t="shared" si="3"/>
        <v>1204244</v>
      </c>
      <c r="G49" s="63">
        <f>F49-K49</f>
        <v>1046244</v>
      </c>
      <c r="H49" s="63">
        <v>0</v>
      </c>
      <c r="I49" s="63">
        <v>0</v>
      </c>
      <c r="J49" s="63">
        <v>0</v>
      </c>
      <c r="K49" s="63">
        <v>158000</v>
      </c>
    </row>
    <row r="50" spans="1:11" ht="17.25" customHeight="1" hidden="1">
      <c r="A50" s="16"/>
      <c r="B50" s="17" t="s">
        <v>173</v>
      </c>
      <c r="C50" s="18" t="s">
        <v>174</v>
      </c>
      <c r="D50" s="64">
        <v>1046244</v>
      </c>
      <c r="E50" s="64">
        <v>0</v>
      </c>
      <c r="F50" s="64">
        <f t="shared" si="3"/>
        <v>1046244</v>
      </c>
      <c r="G50" s="64">
        <v>187000</v>
      </c>
      <c r="H50" s="64">
        <v>0</v>
      </c>
      <c r="I50" s="64">
        <v>0</v>
      </c>
      <c r="J50" s="64">
        <v>0</v>
      </c>
      <c r="K50" s="64">
        <v>0</v>
      </c>
    </row>
    <row r="51" spans="1:11" ht="12.75" hidden="1">
      <c r="A51" s="11" t="s">
        <v>56</v>
      </c>
      <c r="B51" s="12"/>
      <c r="C51" s="162" t="s">
        <v>115</v>
      </c>
      <c r="D51" s="63">
        <v>50000</v>
      </c>
      <c r="E51" s="63">
        <f>E52+E53</f>
        <v>0</v>
      </c>
      <c r="F51" s="63">
        <f t="shared" si="3"/>
        <v>50000</v>
      </c>
      <c r="G51" s="63">
        <f>F51-K51</f>
        <v>50000</v>
      </c>
      <c r="H51" s="63">
        <v>0</v>
      </c>
      <c r="I51" s="63">
        <v>0</v>
      </c>
      <c r="J51" s="63">
        <v>0</v>
      </c>
      <c r="K51" s="63">
        <v>0</v>
      </c>
    </row>
    <row r="52" spans="1:11" ht="17.25" customHeight="1" hidden="1">
      <c r="A52" s="16"/>
      <c r="B52" s="17" t="s">
        <v>117</v>
      </c>
      <c r="C52" s="18" t="s">
        <v>118</v>
      </c>
      <c r="D52" s="64">
        <v>0</v>
      </c>
      <c r="E52" s="64">
        <v>0</v>
      </c>
      <c r="F52" s="64">
        <f t="shared" si="3"/>
        <v>0</v>
      </c>
      <c r="G52" s="64">
        <v>6956</v>
      </c>
      <c r="H52" s="64">
        <v>0</v>
      </c>
      <c r="I52" s="64">
        <v>0</v>
      </c>
      <c r="J52" s="64">
        <v>0</v>
      </c>
      <c r="K52" s="64">
        <v>0</v>
      </c>
    </row>
    <row r="53" spans="1:11" ht="17.25" customHeight="1" hidden="1">
      <c r="A53" s="16"/>
      <c r="B53" s="17" t="s">
        <v>119</v>
      </c>
      <c r="C53" s="18" t="s">
        <v>120</v>
      </c>
      <c r="D53" s="64">
        <v>50000</v>
      </c>
      <c r="E53" s="64">
        <v>0</v>
      </c>
      <c r="F53" s="64">
        <f aca="true" t="shared" si="4" ref="F53:F60">D53+E53</f>
        <v>50000</v>
      </c>
      <c r="G53" s="64">
        <v>37500</v>
      </c>
      <c r="H53" s="64">
        <v>0</v>
      </c>
      <c r="I53" s="64">
        <v>0</v>
      </c>
      <c r="J53" s="64">
        <v>0</v>
      </c>
      <c r="K53" s="64">
        <v>0</v>
      </c>
    </row>
    <row r="54" spans="1:11" ht="25.5" hidden="1">
      <c r="A54" s="11" t="s">
        <v>184</v>
      </c>
      <c r="B54" s="12"/>
      <c r="C54" s="162" t="s">
        <v>185</v>
      </c>
      <c r="D54" s="63">
        <v>256537</v>
      </c>
      <c r="E54" s="63">
        <f>E55+E56</f>
        <v>0</v>
      </c>
      <c r="F54" s="63">
        <f t="shared" si="4"/>
        <v>256537</v>
      </c>
      <c r="G54" s="63">
        <f>F54-K54</f>
        <v>256537</v>
      </c>
      <c r="H54" s="63">
        <v>0</v>
      </c>
      <c r="I54" s="63">
        <v>0</v>
      </c>
      <c r="J54" s="63">
        <v>0</v>
      </c>
      <c r="K54" s="63">
        <v>0</v>
      </c>
    </row>
    <row r="55" spans="1:11" ht="17.25" customHeight="1" hidden="1">
      <c r="A55" s="16"/>
      <c r="B55" s="17" t="s">
        <v>186</v>
      </c>
      <c r="C55" s="18" t="s">
        <v>187</v>
      </c>
      <c r="D55" s="64">
        <v>0</v>
      </c>
      <c r="E55" s="64">
        <v>0</v>
      </c>
      <c r="F55" s="64">
        <f t="shared" si="4"/>
        <v>0</v>
      </c>
      <c r="G55" s="64">
        <v>66500</v>
      </c>
      <c r="H55" s="64">
        <v>0</v>
      </c>
      <c r="I55" s="64">
        <v>0</v>
      </c>
      <c r="J55" s="64">
        <v>0</v>
      </c>
      <c r="K55" s="64">
        <v>0</v>
      </c>
    </row>
    <row r="56" spans="1:11" s="22" customFormat="1" ht="16.5" customHeight="1" hidden="1">
      <c r="A56" s="11"/>
      <c r="B56" s="17" t="s">
        <v>188</v>
      </c>
      <c r="C56" s="18" t="s">
        <v>170</v>
      </c>
      <c r="D56" s="64">
        <v>100000</v>
      </c>
      <c r="E56" s="64">
        <v>0</v>
      </c>
      <c r="F56" s="64">
        <f t="shared" si="4"/>
        <v>100000</v>
      </c>
      <c r="G56" s="64">
        <v>40000</v>
      </c>
      <c r="H56" s="64">
        <v>0</v>
      </c>
      <c r="I56" s="64">
        <v>0</v>
      </c>
      <c r="J56" s="64">
        <v>0</v>
      </c>
      <c r="K56" s="64">
        <v>0</v>
      </c>
    </row>
    <row r="57" spans="1:11" ht="25.5" hidden="1">
      <c r="A57" s="11" t="s">
        <v>216</v>
      </c>
      <c r="B57" s="12"/>
      <c r="C57" s="162" t="s">
        <v>230</v>
      </c>
      <c r="D57" s="63">
        <v>87400</v>
      </c>
      <c r="E57" s="63">
        <f>E58</f>
        <v>0</v>
      </c>
      <c r="F57" s="63">
        <f t="shared" si="4"/>
        <v>87400</v>
      </c>
      <c r="G57" s="63">
        <f>F57-K57</f>
        <v>37400</v>
      </c>
      <c r="H57" s="63">
        <v>0</v>
      </c>
      <c r="I57" s="63">
        <v>0</v>
      </c>
      <c r="J57" s="63">
        <v>0</v>
      </c>
      <c r="K57" s="63">
        <v>50000</v>
      </c>
    </row>
    <row r="58" spans="1:11" ht="17.25" customHeight="1" hidden="1">
      <c r="A58" s="16"/>
      <c r="B58" s="17" t="s">
        <v>228</v>
      </c>
      <c r="C58" s="18" t="s">
        <v>247</v>
      </c>
      <c r="D58" s="64">
        <v>37400</v>
      </c>
      <c r="E58" s="64">
        <v>0</v>
      </c>
      <c r="F58" s="64">
        <f t="shared" si="4"/>
        <v>37400</v>
      </c>
      <c r="G58" s="64">
        <v>79300</v>
      </c>
      <c r="H58" s="64">
        <v>0</v>
      </c>
      <c r="I58" s="64">
        <v>0</v>
      </c>
      <c r="J58" s="64">
        <v>0</v>
      </c>
      <c r="K58" s="64">
        <v>0</v>
      </c>
    </row>
    <row r="59" spans="1:11" ht="12.75" hidden="1">
      <c r="A59" s="11" t="s">
        <v>249</v>
      </c>
      <c r="B59" s="12"/>
      <c r="C59" s="162" t="s">
        <v>250</v>
      </c>
      <c r="D59" s="63">
        <v>128850</v>
      </c>
      <c r="E59" s="63">
        <f>E60</f>
        <v>0</v>
      </c>
      <c r="F59" s="63">
        <f t="shared" si="4"/>
        <v>128850</v>
      </c>
      <c r="G59" s="63">
        <f>F59-K59</f>
        <v>128850</v>
      </c>
      <c r="H59" s="63">
        <v>0</v>
      </c>
      <c r="I59" s="63">
        <v>0</v>
      </c>
      <c r="J59" s="63">
        <v>0</v>
      </c>
      <c r="K59" s="63">
        <v>0</v>
      </c>
    </row>
    <row r="60" spans="1:11" ht="17.25" customHeight="1" hidden="1">
      <c r="A60" s="16"/>
      <c r="B60" s="17" t="s">
        <v>251</v>
      </c>
      <c r="C60" s="18" t="s">
        <v>252</v>
      </c>
      <c r="D60" s="64">
        <v>115000</v>
      </c>
      <c r="E60" s="64">
        <v>0</v>
      </c>
      <c r="F60" s="64">
        <f t="shared" si="4"/>
        <v>115000</v>
      </c>
      <c r="G60" s="64">
        <v>150000</v>
      </c>
      <c r="H60" s="64">
        <v>0</v>
      </c>
      <c r="I60" s="64">
        <v>0</v>
      </c>
      <c r="J60" s="64">
        <v>0</v>
      </c>
      <c r="K60" s="64">
        <v>0</v>
      </c>
    </row>
    <row r="61" spans="1:11" ht="12.75" hidden="1">
      <c r="A61" s="11" t="s">
        <v>171</v>
      </c>
      <c r="B61" s="12"/>
      <c r="C61" s="162" t="s">
        <v>223</v>
      </c>
      <c r="D61" s="63">
        <v>200000</v>
      </c>
      <c r="E61" s="63">
        <f>E62+E63</f>
        <v>0</v>
      </c>
      <c r="F61" s="63">
        <f aca="true" t="shared" si="5" ref="F61:F67">D61+E61</f>
        <v>200000</v>
      </c>
      <c r="G61" s="63">
        <f>F61-K61</f>
        <v>0</v>
      </c>
      <c r="H61" s="63">
        <v>0</v>
      </c>
      <c r="I61" s="63">
        <v>0</v>
      </c>
      <c r="J61" s="63">
        <v>0</v>
      </c>
      <c r="K61" s="63">
        <v>200000</v>
      </c>
    </row>
    <row r="62" spans="1:11" s="22" customFormat="1" ht="16.5" customHeight="1" hidden="1">
      <c r="A62" s="11"/>
      <c r="B62" s="17" t="s">
        <v>172</v>
      </c>
      <c r="C62" s="18" t="s">
        <v>241</v>
      </c>
      <c r="D62" s="64">
        <v>158000</v>
      </c>
      <c r="E62" s="64">
        <v>0</v>
      </c>
      <c r="F62" s="64">
        <f>D62+E62</f>
        <v>158000</v>
      </c>
      <c r="G62" s="64">
        <v>-112400</v>
      </c>
      <c r="H62" s="64">
        <v>0</v>
      </c>
      <c r="I62" s="64">
        <v>0</v>
      </c>
      <c r="J62" s="64">
        <v>0</v>
      </c>
      <c r="K62" s="64">
        <v>0</v>
      </c>
    </row>
    <row r="63" spans="1:11" s="22" customFormat="1" ht="16.5" customHeight="1" hidden="1">
      <c r="A63" s="11"/>
      <c r="B63" s="17" t="s">
        <v>173</v>
      </c>
      <c r="C63" s="18" t="s">
        <v>174</v>
      </c>
      <c r="D63" s="64">
        <v>0</v>
      </c>
      <c r="E63" s="64">
        <v>0</v>
      </c>
      <c r="F63" s="64">
        <f t="shared" si="5"/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</row>
    <row r="64" spans="1:11" ht="12.75" hidden="1">
      <c r="A64" s="11" t="s">
        <v>26</v>
      </c>
      <c r="B64" s="12"/>
      <c r="C64" s="162" t="s">
        <v>175</v>
      </c>
      <c r="D64" s="63">
        <v>577561</v>
      </c>
      <c r="E64" s="63">
        <f>E65+E137</f>
        <v>0</v>
      </c>
      <c r="F64" s="63">
        <f t="shared" si="5"/>
        <v>577561</v>
      </c>
      <c r="G64" s="63">
        <f>F64-K64</f>
        <v>577561</v>
      </c>
      <c r="H64" s="63">
        <v>0</v>
      </c>
      <c r="I64" s="63">
        <v>0</v>
      </c>
      <c r="J64" s="63">
        <v>0</v>
      </c>
      <c r="K64" s="63">
        <v>0</v>
      </c>
    </row>
    <row r="65" spans="1:11" s="22" customFormat="1" ht="16.5" customHeight="1" hidden="1">
      <c r="A65" s="11"/>
      <c r="B65" s="17" t="s">
        <v>27</v>
      </c>
      <c r="C65" s="18" t="s">
        <v>176</v>
      </c>
      <c r="D65" s="64">
        <v>577561</v>
      </c>
      <c r="E65" s="64">
        <v>0</v>
      </c>
      <c r="F65" s="64">
        <f t="shared" si="5"/>
        <v>577561</v>
      </c>
      <c r="G65" s="64">
        <v>19500</v>
      </c>
      <c r="H65" s="64">
        <v>0</v>
      </c>
      <c r="I65" s="64">
        <v>0</v>
      </c>
      <c r="J65" s="64">
        <v>0</v>
      </c>
      <c r="K65" s="64">
        <v>0</v>
      </c>
    </row>
    <row r="66" spans="1:11" ht="25.5" hidden="1">
      <c r="A66" s="11" t="s">
        <v>181</v>
      </c>
      <c r="B66" s="12"/>
      <c r="C66" s="162" t="s">
        <v>182</v>
      </c>
      <c r="D66" s="63">
        <v>27488</v>
      </c>
      <c r="E66" s="63">
        <f>E67+E139</f>
        <v>0</v>
      </c>
      <c r="F66" s="63">
        <f t="shared" si="5"/>
        <v>27488</v>
      </c>
      <c r="G66" s="63">
        <f>F66-K66</f>
        <v>27488</v>
      </c>
      <c r="H66" s="63">
        <v>0</v>
      </c>
      <c r="I66" s="63">
        <v>0</v>
      </c>
      <c r="J66" s="63">
        <v>0</v>
      </c>
      <c r="K66" s="63">
        <v>0</v>
      </c>
    </row>
    <row r="67" spans="1:11" s="22" customFormat="1" ht="16.5" customHeight="1" hidden="1">
      <c r="A67" s="11"/>
      <c r="B67" s="17" t="s">
        <v>213</v>
      </c>
      <c r="C67" s="18" t="s">
        <v>214</v>
      </c>
      <c r="D67" s="64">
        <v>27488</v>
      </c>
      <c r="E67" s="64">
        <v>0</v>
      </c>
      <c r="F67" s="64">
        <f t="shared" si="5"/>
        <v>27488</v>
      </c>
      <c r="G67" s="64">
        <v>13400</v>
      </c>
      <c r="H67" s="64">
        <v>0</v>
      </c>
      <c r="I67" s="64">
        <v>0</v>
      </c>
      <c r="J67" s="64">
        <v>0</v>
      </c>
      <c r="K67" s="64">
        <v>0</v>
      </c>
    </row>
    <row r="68" spans="1:11" ht="25.5" hidden="1">
      <c r="A68" s="11" t="s">
        <v>216</v>
      </c>
      <c r="B68" s="12"/>
      <c r="C68" s="162" t="s">
        <v>230</v>
      </c>
      <c r="D68" s="63">
        <v>166700</v>
      </c>
      <c r="E68" s="63">
        <f>E69+E137</f>
        <v>0</v>
      </c>
      <c r="F68" s="63">
        <f aca="true" t="shared" si="6" ref="F68:F83">D68+E68</f>
        <v>166700</v>
      </c>
      <c r="G68" s="63">
        <f>F68-K68</f>
        <v>166700</v>
      </c>
      <c r="H68" s="63">
        <v>0</v>
      </c>
      <c r="I68" s="63">
        <v>0</v>
      </c>
      <c r="J68" s="63">
        <v>0</v>
      </c>
      <c r="K68" s="63">
        <v>0</v>
      </c>
    </row>
    <row r="69" spans="1:11" s="22" customFormat="1" ht="16.5" customHeight="1" hidden="1">
      <c r="A69" s="11"/>
      <c r="B69" s="17" t="s">
        <v>228</v>
      </c>
      <c r="C69" s="18" t="s">
        <v>247</v>
      </c>
      <c r="D69" s="64">
        <v>116700</v>
      </c>
      <c r="E69" s="64">
        <v>0</v>
      </c>
      <c r="F69" s="64">
        <f t="shared" si="6"/>
        <v>116700</v>
      </c>
      <c r="G69" s="64">
        <v>20066</v>
      </c>
      <c r="H69" s="64">
        <v>0</v>
      </c>
      <c r="I69" s="64">
        <v>0</v>
      </c>
      <c r="J69" s="64">
        <v>0</v>
      </c>
      <c r="K69" s="64">
        <v>0</v>
      </c>
    </row>
    <row r="70" spans="1:11" ht="25.5" hidden="1">
      <c r="A70" s="11" t="s">
        <v>181</v>
      </c>
      <c r="B70" s="12"/>
      <c r="C70" s="162" t="s">
        <v>182</v>
      </c>
      <c r="D70" s="63">
        <v>1100000</v>
      </c>
      <c r="E70" s="63">
        <f>E71</f>
        <v>0</v>
      </c>
      <c r="F70" s="63">
        <f t="shared" si="6"/>
        <v>1100000</v>
      </c>
      <c r="G70" s="63">
        <f>F70-K70</f>
        <v>1100000</v>
      </c>
      <c r="H70" s="63">
        <v>0</v>
      </c>
      <c r="I70" s="63">
        <v>0</v>
      </c>
      <c r="J70" s="63">
        <v>0</v>
      </c>
      <c r="K70" s="63">
        <v>0</v>
      </c>
    </row>
    <row r="71" spans="1:11" s="22" customFormat="1" ht="16.5" customHeight="1" hidden="1">
      <c r="A71" s="11"/>
      <c r="B71" s="17" t="s">
        <v>213</v>
      </c>
      <c r="C71" s="18" t="s">
        <v>214</v>
      </c>
      <c r="D71" s="64">
        <v>1100000</v>
      </c>
      <c r="E71" s="64"/>
      <c r="F71" s="64">
        <f t="shared" si="6"/>
        <v>1100000</v>
      </c>
      <c r="G71" s="64">
        <v>-88000</v>
      </c>
      <c r="H71" s="64">
        <v>-1100000</v>
      </c>
      <c r="I71" s="64">
        <v>0</v>
      </c>
      <c r="J71" s="64">
        <v>0</v>
      </c>
      <c r="K71" s="64">
        <v>0</v>
      </c>
    </row>
    <row r="72" spans="1:11" ht="12.75" hidden="1">
      <c r="A72" s="11" t="s">
        <v>56</v>
      </c>
      <c r="B72" s="12"/>
      <c r="C72" s="162" t="s">
        <v>115</v>
      </c>
      <c r="D72" s="63">
        <v>0</v>
      </c>
      <c r="E72" s="63">
        <f>E73</f>
        <v>0</v>
      </c>
      <c r="F72" s="63">
        <f t="shared" si="6"/>
        <v>0</v>
      </c>
      <c r="G72" s="63">
        <f>F72-K72</f>
        <v>0</v>
      </c>
      <c r="H72" s="63">
        <v>0</v>
      </c>
      <c r="I72" s="63">
        <v>0</v>
      </c>
      <c r="J72" s="63">
        <v>0</v>
      </c>
      <c r="K72" s="63">
        <v>0</v>
      </c>
    </row>
    <row r="73" spans="1:11" s="22" customFormat="1" ht="16.5" customHeight="1" hidden="1">
      <c r="A73" s="11"/>
      <c r="B73" s="17" t="s">
        <v>119</v>
      </c>
      <c r="C73" s="18" t="s">
        <v>120</v>
      </c>
      <c r="D73" s="64">
        <v>0</v>
      </c>
      <c r="E73" s="64">
        <v>0</v>
      </c>
      <c r="F73" s="64">
        <f t="shared" si="6"/>
        <v>0</v>
      </c>
      <c r="G73" s="64">
        <v>1000000</v>
      </c>
      <c r="H73" s="64">
        <v>0</v>
      </c>
      <c r="I73" s="64">
        <v>0</v>
      </c>
      <c r="J73" s="64">
        <v>0</v>
      </c>
      <c r="K73" s="64">
        <v>0</v>
      </c>
    </row>
    <row r="74" spans="1:11" s="130" customFormat="1" ht="16.5" customHeight="1">
      <c r="A74" s="176" t="s">
        <v>171</v>
      </c>
      <c r="B74" s="176"/>
      <c r="C74" s="196" t="s">
        <v>223</v>
      </c>
      <c r="D74" s="63">
        <v>800000</v>
      </c>
      <c r="E74" s="63">
        <v>160000</v>
      </c>
      <c r="F74" s="63">
        <f t="shared" si="6"/>
        <v>960000</v>
      </c>
      <c r="G74" s="63">
        <v>960000</v>
      </c>
      <c r="H74" s="63">
        <v>0</v>
      </c>
      <c r="I74" s="63">
        <v>0</v>
      </c>
      <c r="J74" s="63">
        <v>0</v>
      </c>
      <c r="K74" s="63">
        <v>0</v>
      </c>
    </row>
    <row r="75" spans="1:11" s="22" customFormat="1" ht="16.5" customHeight="1">
      <c r="A75" s="176"/>
      <c r="B75" s="132" t="s">
        <v>173</v>
      </c>
      <c r="C75" s="195" t="s">
        <v>174</v>
      </c>
      <c r="D75" s="64">
        <v>800000</v>
      </c>
      <c r="E75" s="64">
        <v>160000</v>
      </c>
      <c r="F75" s="64">
        <f t="shared" si="6"/>
        <v>960000</v>
      </c>
      <c r="G75" s="64">
        <v>160000</v>
      </c>
      <c r="H75" s="64">
        <v>0</v>
      </c>
      <c r="I75" s="64">
        <v>0</v>
      </c>
      <c r="J75" s="64">
        <v>0</v>
      </c>
      <c r="K75" s="64">
        <v>0</v>
      </c>
    </row>
    <row r="76" spans="1:11" s="130" customFormat="1" ht="16.5" customHeight="1">
      <c r="A76" s="176" t="s">
        <v>26</v>
      </c>
      <c r="B76" s="176"/>
      <c r="C76" s="196" t="s">
        <v>175</v>
      </c>
      <c r="D76" s="63">
        <v>0</v>
      </c>
      <c r="E76" s="63">
        <v>812779</v>
      </c>
      <c r="F76" s="63">
        <f t="shared" si="6"/>
        <v>812779</v>
      </c>
      <c r="G76" s="63">
        <v>812779</v>
      </c>
      <c r="H76" s="63">
        <v>0</v>
      </c>
      <c r="I76" s="63">
        <v>0</v>
      </c>
      <c r="J76" s="63">
        <v>0</v>
      </c>
      <c r="K76" s="63">
        <v>0</v>
      </c>
    </row>
    <row r="77" spans="1:11" s="22" customFormat="1" ht="16.5" customHeight="1">
      <c r="A77" s="176"/>
      <c r="B77" s="132" t="s">
        <v>27</v>
      </c>
      <c r="C77" s="195" t="s">
        <v>176</v>
      </c>
      <c r="D77" s="64">
        <v>0</v>
      </c>
      <c r="E77" s="64">
        <v>812779</v>
      </c>
      <c r="F77" s="64">
        <f t="shared" si="6"/>
        <v>812779</v>
      </c>
      <c r="G77" s="64">
        <v>812779</v>
      </c>
      <c r="H77" s="64">
        <v>0</v>
      </c>
      <c r="I77" s="64">
        <v>0</v>
      </c>
      <c r="J77" s="64">
        <v>0</v>
      </c>
      <c r="K77" s="64">
        <v>0</v>
      </c>
    </row>
    <row r="78" spans="1:11" s="130" customFormat="1" ht="27" customHeight="1">
      <c r="A78" s="176" t="s">
        <v>181</v>
      </c>
      <c r="B78" s="176"/>
      <c r="C78" s="196" t="s">
        <v>182</v>
      </c>
      <c r="D78" s="63">
        <v>980000</v>
      </c>
      <c r="E78" s="63">
        <v>20000</v>
      </c>
      <c r="F78" s="63">
        <f t="shared" si="6"/>
        <v>1000000</v>
      </c>
      <c r="G78" s="63">
        <f>F78-K78</f>
        <v>1000000</v>
      </c>
      <c r="H78" s="63">
        <v>0</v>
      </c>
      <c r="I78" s="63">
        <v>0</v>
      </c>
      <c r="J78" s="63">
        <v>0</v>
      </c>
      <c r="K78" s="63">
        <f>K79</f>
        <v>0</v>
      </c>
    </row>
    <row r="79" spans="1:11" s="22" customFormat="1" ht="27.75" customHeight="1">
      <c r="A79" s="176"/>
      <c r="B79" s="132" t="s">
        <v>231</v>
      </c>
      <c r="C79" s="195" t="s">
        <v>354</v>
      </c>
      <c r="D79" s="64">
        <v>0</v>
      </c>
      <c r="E79" s="64">
        <v>20000</v>
      </c>
      <c r="F79" s="64">
        <f t="shared" si="6"/>
        <v>20000</v>
      </c>
      <c r="G79" s="64">
        <v>20000</v>
      </c>
      <c r="H79" s="64">
        <v>0</v>
      </c>
      <c r="I79" s="64">
        <v>0</v>
      </c>
      <c r="J79" s="64">
        <v>0</v>
      </c>
      <c r="K79" s="64">
        <v>0</v>
      </c>
    </row>
    <row r="80" spans="1:11" s="130" customFormat="1" ht="27.75" customHeight="1">
      <c r="A80" s="176" t="s">
        <v>56</v>
      </c>
      <c r="B80" s="176"/>
      <c r="C80" s="196" t="s">
        <v>115</v>
      </c>
      <c r="D80" s="63">
        <v>532462</v>
      </c>
      <c r="E80" s="63">
        <v>21500</v>
      </c>
      <c r="F80" s="63">
        <f t="shared" si="6"/>
        <v>553962</v>
      </c>
      <c r="G80" s="63">
        <v>553962</v>
      </c>
      <c r="H80" s="63">
        <v>0</v>
      </c>
      <c r="I80" s="63">
        <v>0</v>
      </c>
      <c r="J80" s="63">
        <v>0</v>
      </c>
      <c r="K80" s="63">
        <v>0</v>
      </c>
    </row>
    <row r="81" spans="1:11" s="22" customFormat="1" ht="27.75" customHeight="1">
      <c r="A81" s="176"/>
      <c r="B81" s="132" t="s">
        <v>117</v>
      </c>
      <c r="C81" s="195" t="s">
        <v>118</v>
      </c>
      <c r="D81" s="64">
        <v>532462</v>
      </c>
      <c r="E81" s="64">
        <v>21500</v>
      </c>
      <c r="F81" s="64">
        <f t="shared" si="6"/>
        <v>553962</v>
      </c>
      <c r="G81" s="64">
        <v>21500</v>
      </c>
      <c r="H81" s="64">
        <v>0</v>
      </c>
      <c r="I81" s="64">
        <v>0</v>
      </c>
      <c r="J81" s="64">
        <v>0</v>
      </c>
      <c r="K81" s="64">
        <v>0</v>
      </c>
    </row>
    <row r="82" spans="1:11" s="130" customFormat="1" ht="27.75" customHeight="1">
      <c r="A82" s="176" t="s">
        <v>296</v>
      </c>
      <c r="B82" s="176"/>
      <c r="C82" s="196" t="s">
        <v>299</v>
      </c>
      <c r="D82" s="63">
        <v>0</v>
      </c>
      <c r="E82" s="63">
        <v>12000</v>
      </c>
      <c r="F82" s="63">
        <f t="shared" si="6"/>
        <v>12000</v>
      </c>
      <c r="G82" s="63">
        <v>0</v>
      </c>
      <c r="H82" s="63">
        <v>0</v>
      </c>
      <c r="I82" s="63">
        <v>0</v>
      </c>
      <c r="J82" s="63">
        <v>0</v>
      </c>
      <c r="K82" s="63">
        <v>12000</v>
      </c>
    </row>
    <row r="83" spans="1:11" s="22" customFormat="1" ht="27.75" customHeight="1">
      <c r="A83" s="176"/>
      <c r="B83" s="132" t="s">
        <v>355</v>
      </c>
      <c r="C83" s="195" t="s">
        <v>170</v>
      </c>
      <c r="D83" s="64">
        <v>0</v>
      </c>
      <c r="E83" s="64">
        <v>12000</v>
      </c>
      <c r="F83" s="64">
        <f t="shared" si="6"/>
        <v>12000</v>
      </c>
      <c r="G83" s="64">
        <v>0</v>
      </c>
      <c r="H83" s="64">
        <v>0</v>
      </c>
      <c r="I83" s="64">
        <v>0</v>
      </c>
      <c r="J83" s="64">
        <v>0</v>
      </c>
      <c r="K83" s="64">
        <v>12000</v>
      </c>
    </row>
    <row r="84" spans="1:11" s="22" customFormat="1" ht="12.75" customHeight="1">
      <c r="A84" s="356" t="s">
        <v>7</v>
      </c>
      <c r="B84" s="357"/>
      <c r="C84" s="358"/>
      <c r="D84" s="63">
        <v>3797389</v>
      </c>
      <c r="E84" s="63">
        <f>E20+E74+E76+E78+E80+E82</f>
        <v>1043279</v>
      </c>
      <c r="F84" s="63">
        <f>E84+D84</f>
        <v>4840668</v>
      </c>
      <c r="G84" s="63">
        <f>F84-I84-J84-K84</f>
        <v>4728668</v>
      </c>
      <c r="H84" s="63">
        <v>0</v>
      </c>
      <c r="I84" s="63">
        <v>0</v>
      </c>
      <c r="J84" s="63">
        <v>0</v>
      </c>
      <c r="K84" s="63">
        <v>112000</v>
      </c>
    </row>
    <row r="85" spans="1:11" ht="9.75" customHeight="1">
      <c r="A85" s="145"/>
      <c r="B85" s="145"/>
      <c r="C85" s="145"/>
      <c r="D85" s="146"/>
      <c r="E85" s="146"/>
      <c r="F85" s="146"/>
      <c r="G85" s="146"/>
      <c r="H85" s="146"/>
      <c r="I85" s="146"/>
      <c r="J85" s="146"/>
      <c r="K85" s="146"/>
    </row>
    <row r="86" spans="1:11" ht="12.75">
      <c r="A86" s="148"/>
      <c r="B86" s="145"/>
      <c r="C86" s="145"/>
      <c r="D86" s="146"/>
      <c r="E86" s="146"/>
      <c r="F86" s="146"/>
      <c r="G86" s="146"/>
      <c r="H86" s="146"/>
      <c r="I86" s="146"/>
      <c r="J86" s="146"/>
      <c r="K86" s="146"/>
    </row>
    <row r="88" spans="1:9" ht="12.75">
      <c r="A88" s="37"/>
      <c r="B88" s="37"/>
      <c r="C88" s="37"/>
      <c r="D88" s="37"/>
      <c r="E88" s="37"/>
      <c r="F88" s="37"/>
      <c r="G88" s="37"/>
      <c r="H88" s="37"/>
      <c r="I88" s="37"/>
    </row>
    <row r="89" spans="1:9" ht="12.75">
      <c r="A89" s="37"/>
      <c r="B89" s="37"/>
      <c r="C89" s="37"/>
      <c r="D89" s="37"/>
      <c r="E89" s="37"/>
      <c r="F89" s="37"/>
      <c r="G89" s="37"/>
      <c r="H89" s="37"/>
      <c r="I89" s="37"/>
    </row>
  </sheetData>
  <sheetProtection/>
  <mergeCells count="10">
    <mergeCell ref="D8:F8"/>
    <mergeCell ref="A84:C84"/>
    <mergeCell ref="G5:G6"/>
    <mergeCell ref="I5:I6"/>
    <mergeCell ref="J5:J6"/>
    <mergeCell ref="K5:K6"/>
    <mergeCell ref="A5:A6"/>
    <mergeCell ref="B5:B6"/>
    <mergeCell ref="C5:C6"/>
    <mergeCell ref="D5:F6"/>
  </mergeCells>
  <printOptions/>
  <pageMargins left="0.3937007874015748" right="0.3937007874015748" top="0.3937007874015748" bottom="0.1968503937007874" header="0" footer="0"/>
  <pageSetup fitToHeight="0" fitToWidth="0" horizontalDpi="600" verticalDpi="600" orientation="landscape" paperSize="9" r:id="rId3"/>
  <rowBreaks count="1" manualBreakCount="1">
    <brk id="124" max="10" man="1"/>
  </rowBreaks>
  <legacyDrawing r:id="rId2"/>
  <oleObjects>
    <oleObject progId="Word.Document.8" shapeId="61389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J29" sqref="J28:J29"/>
    </sheetView>
  </sheetViews>
  <sheetFormatPr defaultColWidth="9.140625" defaultRowHeight="12.75"/>
  <cols>
    <col min="1" max="1" width="5.00390625" style="0" customWidth="1"/>
    <col min="2" max="2" width="5.8515625" style="191" customWidth="1"/>
    <col min="3" max="3" width="8.421875" style="194" customWidth="1"/>
    <col min="4" max="4" width="38.140625" style="0" customWidth="1"/>
    <col min="5" max="5" width="10.7109375" style="0" customWidth="1"/>
    <col min="6" max="6" width="9.7109375" style="0" customWidth="1"/>
    <col min="7" max="7" width="10.28125" style="0" customWidth="1"/>
    <col min="8" max="8" width="12.421875" style="0" customWidth="1"/>
    <col min="9" max="10" width="11.8515625" style="0" customWidth="1"/>
    <col min="11" max="11" width="14.28125" style="0" customWidth="1"/>
  </cols>
  <sheetData>
    <row r="1" spans="1:13" ht="12.75">
      <c r="A1" s="37"/>
      <c r="B1" s="189"/>
      <c r="C1" s="193"/>
      <c r="D1" s="37"/>
      <c r="E1" s="65"/>
      <c r="F1" s="65"/>
      <c r="G1" s="65"/>
      <c r="H1" s="65"/>
      <c r="I1" s="65"/>
      <c r="J1" s="65"/>
      <c r="K1" s="2" t="s">
        <v>375</v>
      </c>
      <c r="M1" s="35"/>
    </row>
    <row r="2" spans="1:13" ht="12.75">
      <c r="A2" s="37"/>
      <c r="B2" s="189"/>
      <c r="C2" s="193"/>
      <c r="D2" s="37"/>
      <c r="E2" s="65"/>
      <c r="F2" s="65"/>
      <c r="G2" s="65"/>
      <c r="H2" s="65"/>
      <c r="I2" s="65"/>
      <c r="J2" s="65"/>
      <c r="K2" s="2" t="s">
        <v>332</v>
      </c>
      <c r="M2" s="35"/>
    </row>
    <row r="3" spans="1:11" ht="16.5">
      <c r="A3" s="369" t="s">
        <v>364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</row>
    <row r="4" spans="1:11" ht="10.5" customHeigh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11" ht="12.75">
      <c r="A5" s="370" t="s">
        <v>35</v>
      </c>
      <c r="B5" s="371" t="s">
        <v>0</v>
      </c>
      <c r="C5" s="371" t="s">
        <v>36</v>
      </c>
      <c r="D5" s="372" t="s">
        <v>37</v>
      </c>
      <c r="E5" s="349" t="s">
        <v>38</v>
      </c>
      <c r="F5" s="349" t="s">
        <v>39</v>
      </c>
      <c r="G5" s="349"/>
      <c r="H5" s="349"/>
      <c r="I5" s="349"/>
      <c r="J5" s="349"/>
      <c r="K5" s="372" t="s">
        <v>40</v>
      </c>
    </row>
    <row r="6" spans="1:11" ht="12.75">
      <c r="A6" s="370"/>
      <c r="B6" s="371"/>
      <c r="C6" s="371"/>
      <c r="D6" s="372"/>
      <c r="E6" s="349"/>
      <c r="F6" s="349" t="s">
        <v>365</v>
      </c>
      <c r="G6" s="349" t="s">
        <v>41</v>
      </c>
      <c r="H6" s="349"/>
      <c r="I6" s="349"/>
      <c r="J6" s="349"/>
      <c r="K6" s="372"/>
    </row>
    <row r="7" spans="1:11" ht="12.75">
      <c r="A7" s="370"/>
      <c r="B7" s="371"/>
      <c r="C7" s="371"/>
      <c r="D7" s="372"/>
      <c r="E7" s="349"/>
      <c r="F7" s="349"/>
      <c r="G7" s="349" t="s">
        <v>42</v>
      </c>
      <c r="H7" s="349" t="s">
        <v>43</v>
      </c>
      <c r="I7" s="349" t="s">
        <v>44</v>
      </c>
      <c r="J7" s="349" t="s">
        <v>45</v>
      </c>
      <c r="K7" s="372"/>
    </row>
    <row r="8" spans="1:11" ht="12.75">
      <c r="A8" s="370"/>
      <c r="B8" s="371"/>
      <c r="C8" s="371"/>
      <c r="D8" s="372"/>
      <c r="E8" s="349"/>
      <c r="F8" s="349"/>
      <c r="G8" s="349"/>
      <c r="H8" s="349"/>
      <c r="I8" s="349"/>
      <c r="J8" s="349"/>
      <c r="K8" s="372"/>
    </row>
    <row r="9" spans="1:11" ht="102" customHeight="1">
      <c r="A9" s="370"/>
      <c r="B9" s="371"/>
      <c r="C9" s="371"/>
      <c r="D9" s="372"/>
      <c r="E9" s="349"/>
      <c r="F9" s="349"/>
      <c r="G9" s="349"/>
      <c r="H9" s="349"/>
      <c r="I9" s="349"/>
      <c r="J9" s="349"/>
      <c r="K9" s="372"/>
    </row>
    <row r="10" spans="1:11" ht="12.75">
      <c r="A10" s="68">
        <v>1</v>
      </c>
      <c r="B10" s="190">
        <v>2</v>
      </c>
      <c r="C10" s="190">
        <v>3</v>
      </c>
      <c r="D10" s="68">
        <v>5</v>
      </c>
      <c r="E10" s="69">
        <v>6</v>
      </c>
      <c r="F10" s="69">
        <v>7</v>
      </c>
      <c r="G10" s="69">
        <v>8</v>
      </c>
      <c r="H10" s="69">
        <v>9</v>
      </c>
      <c r="I10" s="69">
        <v>10</v>
      </c>
      <c r="J10" s="69">
        <v>11</v>
      </c>
      <c r="K10" s="68">
        <v>12</v>
      </c>
    </row>
    <row r="11" spans="1:11" s="165" customFormat="1" ht="48">
      <c r="A11" s="241">
        <v>1</v>
      </c>
      <c r="B11" s="265" t="s">
        <v>171</v>
      </c>
      <c r="C11" s="265" t="s">
        <v>173</v>
      </c>
      <c r="D11" s="242" t="s">
        <v>357</v>
      </c>
      <c r="E11" s="70">
        <v>160000</v>
      </c>
      <c r="F11" s="70">
        <v>160000</v>
      </c>
      <c r="G11" s="70">
        <v>160000</v>
      </c>
      <c r="H11" s="70">
        <v>0</v>
      </c>
      <c r="I11" s="243" t="s">
        <v>49</v>
      </c>
      <c r="J11" s="70">
        <v>0</v>
      </c>
      <c r="K11" s="192" t="s">
        <v>50</v>
      </c>
    </row>
    <row r="12" spans="1:11" s="165" customFormat="1" ht="48">
      <c r="A12" s="241">
        <v>2</v>
      </c>
      <c r="B12" s="265" t="s">
        <v>171</v>
      </c>
      <c r="C12" s="265" t="s">
        <v>173</v>
      </c>
      <c r="D12" s="242" t="s">
        <v>358</v>
      </c>
      <c r="E12" s="70">
        <v>800000</v>
      </c>
      <c r="F12" s="70">
        <v>800000</v>
      </c>
      <c r="G12" s="70">
        <v>800000</v>
      </c>
      <c r="H12" s="70">
        <v>0</v>
      </c>
      <c r="I12" s="243" t="s">
        <v>49</v>
      </c>
      <c r="J12" s="70">
        <v>0</v>
      </c>
      <c r="K12" s="192" t="s">
        <v>50</v>
      </c>
    </row>
    <row r="13" spans="1:11" s="22" customFormat="1" ht="48">
      <c r="A13" s="213">
        <v>3</v>
      </c>
      <c r="B13" s="256" t="s">
        <v>26</v>
      </c>
      <c r="C13" s="256" t="s">
        <v>27</v>
      </c>
      <c r="D13" s="175" t="s">
        <v>370</v>
      </c>
      <c r="E13" s="273">
        <v>22386</v>
      </c>
      <c r="F13" s="273">
        <v>22386</v>
      </c>
      <c r="G13" s="273">
        <v>22386</v>
      </c>
      <c r="H13" s="273">
        <v>0</v>
      </c>
      <c r="I13" s="243" t="s">
        <v>49</v>
      </c>
      <c r="J13" s="273">
        <v>0</v>
      </c>
      <c r="K13" s="175" t="s">
        <v>50</v>
      </c>
    </row>
    <row r="14" spans="1:11" s="165" customFormat="1" ht="48">
      <c r="A14" s="241">
        <v>4</v>
      </c>
      <c r="B14" s="265" t="s">
        <v>181</v>
      </c>
      <c r="C14" s="265" t="s">
        <v>213</v>
      </c>
      <c r="D14" s="175" t="s">
        <v>359</v>
      </c>
      <c r="E14" s="70">
        <v>980000</v>
      </c>
      <c r="F14" s="70">
        <v>980000</v>
      </c>
      <c r="G14" s="70">
        <v>200000</v>
      </c>
      <c r="H14" s="70">
        <v>0</v>
      </c>
      <c r="I14" s="243" t="s">
        <v>360</v>
      </c>
      <c r="J14" s="70">
        <v>0</v>
      </c>
      <c r="K14" s="192" t="s">
        <v>50</v>
      </c>
    </row>
    <row r="15" spans="1:11" s="22" customFormat="1" ht="12.75">
      <c r="A15" s="368" t="s">
        <v>1</v>
      </c>
      <c r="B15" s="368"/>
      <c r="C15" s="368"/>
      <c r="D15" s="368"/>
      <c r="E15" s="273">
        <f>SUM(E11:E14)</f>
        <v>1962386</v>
      </c>
      <c r="F15" s="273">
        <f>SUM(F11:F14)</f>
        <v>1962386</v>
      </c>
      <c r="G15" s="273">
        <f>SUM(G11:G14)</f>
        <v>1182386</v>
      </c>
      <c r="H15" s="273">
        <f>SUM(H11:H14)</f>
        <v>0</v>
      </c>
      <c r="I15" s="273">
        <v>780000</v>
      </c>
      <c r="J15" s="273">
        <f>SUM(J11:J14)</f>
        <v>0</v>
      </c>
      <c r="K15" s="71" t="s">
        <v>59</v>
      </c>
    </row>
    <row r="16" spans="1:11" ht="12.75" hidden="1">
      <c r="A16" s="37"/>
      <c r="B16" s="189"/>
      <c r="C16" s="193"/>
      <c r="D16" s="37"/>
      <c r="E16" s="65"/>
      <c r="F16" s="65"/>
      <c r="G16" s="65"/>
      <c r="H16" s="65"/>
      <c r="I16" s="65"/>
      <c r="J16" s="65"/>
      <c r="K16" s="37"/>
    </row>
    <row r="17" spans="1:11" ht="12.75" hidden="1">
      <c r="A17" s="37" t="s">
        <v>60</v>
      </c>
      <c r="B17" s="189"/>
      <c r="C17" s="193"/>
      <c r="D17" s="37"/>
      <c r="E17" s="65"/>
      <c r="F17" s="65"/>
      <c r="G17" s="65"/>
      <c r="H17" s="65"/>
      <c r="I17" s="65"/>
      <c r="J17" s="65"/>
      <c r="K17" s="37"/>
    </row>
    <row r="18" spans="1:11" ht="12.75" hidden="1">
      <c r="A18" s="37" t="s">
        <v>61</v>
      </c>
      <c r="B18" s="189"/>
      <c r="C18" s="193"/>
      <c r="D18" s="37"/>
      <c r="E18" s="65"/>
      <c r="F18" s="65"/>
      <c r="G18" s="65"/>
      <c r="H18" s="65"/>
      <c r="I18" s="65"/>
      <c r="J18" s="65"/>
      <c r="K18" s="37"/>
    </row>
    <row r="19" spans="1:11" ht="12.75" hidden="1">
      <c r="A19" s="37" t="s">
        <v>197</v>
      </c>
      <c r="B19" s="189"/>
      <c r="C19" s="193"/>
      <c r="D19" s="37"/>
      <c r="E19" s="65"/>
      <c r="F19" s="65"/>
      <c r="G19" s="65"/>
      <c r="H19" s="65"/>
      <c r="I19" s="65"/>
      <c r="J19" s="65"/>
      <c r="K19" s="37"/>
    </row>
    <row r="20" spans="1:11" ht="12.75" hidden="1">
      <c r="A20" s="37"/>
      <c r="B20" s="189" t="s">
        <v>232</v>
      </c>
      <c r="C20" s="193"/>
      <c r="D20" s="37"/>
      <c r="E20" s="65"/>
      <c r="F20" s="65"/>
      <c r="G20" s="65"/>
      <c r="H20" s="65"/>
      <c r="I20" s="65"/>
      <c r="J20" s="65"/>
      <c r="K20" s="37"/>
    </row>
    <row r="21" spans="1:11" ht="12.75" hidden="1">
      <c r="A21" s="37" t="s">
        <v>63</v>
      </c>
      <c r="B21" s="189"/>
      <c r="C21" s="193"/>
      <c r="D21" s="37"/>
      <c r="E21" s="65"/>
      <c r="F21" s="65"/>
      <c r="G21" s="65"/>
      <c r="H21" s="65"/>
      <c r="I21" s="65"/>
      <c r="J21" s="65"/>
      <c r="K21" s="37"/>
    </row>
    <row r="22" spans="1:11" ht="12.75" hidden="1">
      <c r="A22" s="37" t="s">
        <v>233</v>
      </c>
      <c r="B22" s="189"/>
      <c r="C22" s="193"/>
      <c r="D22" s="37"/>
      <c r="E22" s="65"/>
      <c r="F22" s="65"/>
      <c r="G22" s="65"/>
      <c r="H22" s="65"/>
      <c r="I22" s="65"/>
      <c r="J22" s="65"/>
      <c r="K22" s="37"/>
    </row>
    <row r="23" spans="1:11" ht="12.75">
      <c r="A23" s="37" t="s">
        <v>61</v>
      </c>
      <c r="B23" s="189"/>
      <c r="C23" s="193"/>
      <c r="D23" s="37"/>
      <c r="E23" s="65"/>
      <c r="F23" s="65"/>
      <c r="G23" s="65"/>
      <c r="H23" s="65"/>
      <c r="I23" s="65"/>
      <c r="J23" s="65"/>
      <c r="K23" s="37"/>
    </row>
    <row r="24" spans="1:11" ht="12.75">
      <c r="A24" s="37" t="s">
        <v>62</v>
      </c>
      <c r="B24" s="189"/>
      <c r="C24" s="193"/>
      <c r="D24" s="37"/>
      <c r="E24" s="65"/>
      <c r="F24" s="65"/>
      <c r="G24" s="65"/>
      <c r="H24" s="65"/>
      <c r="I24" s="65"/>
      <c r="J24" s="65"/>
      <c r="K24" s="37"/>
    </row>
    <row r="25" ht="12.75">
      <c r="A25" s="37" t="s">
        <v>63</v>
      </c>
    </row>
    <row r="26" spans="1:2" ht="12.75">
      <c r="A26" s="37"/>
      <c r="B26" s="228" t="s">
        <v>294</v>
      </c>
    </row>
    <row r="27" ht="12.75">
      <c r="B27" s="228" t="s">
        <v>295</v>
      </c>
    </row>
  </sheetData>
  <sheetProtection/>
  <mergeCells count="15">
    <mergeCell ref="E5:E9"/>
    <mergeCell ref="F5:J5"/>
    <mergeCell ref="K5:K9"/>
    <mergeCell ref="I7:I9"/>
    <mergeCell ref="F6:F9"/>
    <mergeCell ref="A15:D15"/>
    <mergeCell ref="G7:G9"/>
    <mergeCell ref="H7:H9"/>
    <mergeCell ref="G6:J6"/>
    <mergeCell ref="J7:J9"/>
    <mergeCell ref="A3:K3"/>
    <mergeCell ref="A5:A9"/>
    <mergeCell ref="B5:B9"/>
    <mergeCell ref="C5:C9"/>
    <mergeCell ref="D5:D9"/>
  </mergeCells>
  <printOptions/>
  <pageMargins left="0.3937007874015748" right="0.1968503937007874" top="0.1968503937007874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4.00390625" style="0" customWidth="1"/>
    <col min="2" max="2" width="6.140625" style="0" customWidth="1"/>
    <col min="3" max="3" width="8.8515625" style="0" customWidth="1"/>
    <col min="4" max="4" width="52.140625" style="0" customWidth="1"/>
    <col min="5" max="5" width="14.421875" style="0" customWidth="1"/>
  </cols>
  <sheetData>
    <row r="1" spans="1:10" ht="12.75">
      <c r="A1" s="37"/>
      <c r="B1" s="37"/>
      <c r="C1" s="37"/>
      <c r="D1" s="133"/>
      <c r="E1" s="2"/>
      <c r="F1" s="2" t="s">
        <v>376</v>
      </c>
      <c r="G1" s="35"/>
      <c r="J1" s="35"/>
    </row>
    <row r="2" spans="1:10" ht="12.75">
      <c r="A2" s="37"/>
      <c r="B2" s="37"/>
      <c r="C2" s="37"/>
      <c r="D2" s="35"/>
      <c r="E2" s="2"/>
      <c r="F2" s="2" t="s">
        <v>332</v>
      </c>
      <c r="G2" s="35"/>
      <c r="J2" s="35"/>
    </row>
    <row r="3" spans="1:8" ht="15.75">
      <c r="A3" s="376"/>
      <c r="B3" s="376"/>
      <c r="C3" s="376"/>
      <c r="D3" s="376"/>
      <c r="E3" s="376"/>
      <c r="F3" s="376"/>
      <c r="G3" s="376"/>
      <c r="H3" s="376"/>
    </row>
    <row r="4" spans="5:8" ht="12.75">
      <c r="E4" s="134"/>
      <c r="F4" s="135"/>
      <c r="G4" s="135"/>
      <c r="H4" s="136"/>
    </row>
    <row r="5" spans="5:8" ht="12.75">
      <c r="E5" s="134"/>
      <c r="F5" s="377"/>
      <c r="G5" s="377"/>
      <c r="H5" s="138"/>
    </row>
    <row r="6" spans="1:8" ht="15.75">
      <c r="A6" s="378" t="s">
        <v>366</v>
      </c>
      <c r="B6" s="378"/>
      <c r="C6" s="378"/>
      <c r="D6" s="378"/>
      <c r="E6" s="378"/>
      <c r="F6" s="137"/>
      <c r="G6" s="137"/>
      <c r="H6" s="138"/>
    </row>
    <row r="7" spans="4:8" ht="12.75">
      <c r="D7" s="37"/>
      <c r="E7" s="139"/>
      <c r="F7" s="140"/>
      <c r="G7" s="140"/>
      <c r="H7" s="141"/>
    </row>
    <row r="8" spans="1:8" ht="12.75">
      <c r="A8" s="370" t="s">
        <v>35</v>
      </c>
      <c r="B8" s="370" t="s">
        <v>0</v>
      </c>
      <c r="C8" s="370" t="s">
        <v>3</v>
      </c>
      <c r="D8" s="372" t="s">
        <v>189</v>
      </c>
      <c r="E8" s="379" t="s">
        <v>190</v>
      </c>
      <c r="F8" s="142"/>
      <c r="G8" s="142"/>
      <c r="H8" s="143"/>
    </row>
    <row r="9" spans="1:8" ht="12.75">
      <c r="A9" s="370"/>
      <c r="B9" s="370"/>
      <c r="C9" s="370"/>
      <c r="D9" s="372"/>
      <c r="E9" s="380"/>
      <c r="F9" s="135"/>
      <c r="G9" s="135"/>
      <c r="H9" s="144"/>
    </row>
    <row r="10" spans="1:8" ht="12.75">
      <c r="A10" s="370"/>
      <c r="B10" s="370"/>
      <c r="C10" s="370"/>
      <c r="D10" s="372"/>
      <c r="E10" s="381"/>
      <c r="F10" s="142"/>
      <c r="G10" s="142"/>
      <c r="H10" s="143"/>
    </row>
    <row r="11" spans="1:8" ht="12.75">
      <c r="A11" s="68">
        <v>1</v>
      </c>
      <c r="B11" s="68">
        <v>2</v>
      </c>
      <c r="C11" s="68">
        <v>3</v>
      </c>
      <c r="D11" s="68">
        <v>4</v>
      </c>
      <c r="E11" s="69">
        <v>5</v>
      </c>
      <c r="F11" s="135"/>
      <c r="G11" s="135"/>
      <c r="H11" s="144"/>
    </row>
    <row r="12" spans="1:8" ht="27" customHeight="1">
      <c r="A12" s="266">
        <v>1</v>
      </c>
      <c r="B12" s="266">
        <v>801</v>
      </c>
      <c r="C12" s="266">
        <v>80104</v>
      </c>
      <c r="D12" s="267" t="s">
        <v>361</v>
      </c>
      <c r="E12" s="268">
        <v>630000</v>
      </c>
      <c r="F12" s="142"/>
      <c r="G12" s="142"/>
      <c r="H12" s="143"/>
    </row>
    <row r="13" spans="1:8" ht="28.5" customHeight="1" hidden="1">
      <c r="A13" s="266">
        <v>2</v>
      </c>
      <c r="B13" s="266">
        <v>851</v>
      </c>
      <c r="C13" s="266">
        <v>85195</v>
      </c>
      <c r="D13" s="267" t="s">
        <v>215</v>
      </c>
      <c r="E13" s="268">
        <v>0</v>
      </c>
      <c r="F13" s="135"/>
      <c r="G13" s="135"/>
      <c r="H13" s="144"/>
    </row>
    <row r="14" spans="1:8" ht="29.25" customHeight="1">
      <c r="A14" s="266">
        <v>2</v>
      </c>
      <c r="B14" s="266">
        <v>801</v>
      </c>
      <c r="C14" s="266">
        <v>80149</v>
      </c>
      <c r="D14" s="267" t="s">
        <v>361</v>
      </c>
      <c r="E14" s="268">
        <v>122050</v>
      </c>
      <c r="F14" s="135"/>
      <c r="G14" s="135"/>
      <c r="H14" s="114"/>
    </row>
    <row r="15" spans="1:8" ht="18" customHeight="1">
      <c r="A15" s="266">
        <v>3</v>
      </c>
      <c r="B15" s="266">
        <v>921</v>
      </c>
      <c r="C15" s="266">
        <v>92116</v>
      </c>
      <c r="D15" s="266" t="s">
        <v>362</v>
      </c>
      <c r="E15" s="268">
        <v>368757</v>
      </c>
      <c r="F15" s="135"/>
      <c r="G15" s="135"/>
      <c r="H15" s="114"/>
    </row>
    <row r="16" spans="1:8" ht="12.75">
      <c r="A16" s="373" t="s">
        <v>1</v>
      </c>
      <c r="B16" s="374"/>
      <c r="C16" s="374"/>
      <c r="D16" s="375"/>
      <c r="E16" s="108">
        <f>E12+E13+E15+E14</f>
        <v>1120807</v>
      </c>
      <c r="F16" s="135"/>
      <c r="G16" s="135"/>
      <c r="H16" s="114"/>
    </row>
  </sheetData>
  <sheetProtection/>
  <mergeCells count="9">
    <mergeCell ref="A16:D16"/>
    <mergeCell ref="A3:H3"/>
    <mergeCell ref="F5:G5"/>
    <mergeCell ref="A6:E6"/>
    <mergeCell ref="A8:A10"/>
    <mergeCell ref="B8:B10"/>
    <mergeCell ref="C8:C10"/>
    <mergeCell ref="D8:D10"/>
    <mergeCell ref="E8:E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70804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20" sqref="A20:A23"/>
    </sheetView>
  </sheetViews>
  <sheetFormatPr defaultColWidth="9.140625" defaultRowHeight="12.75"/>
  <cols>
    <col min="1" max="1" width="3.7109375" style="0" customWidth="1"/>
    <col min="2" max="2" width="5.00390625" style="0" customWidth="1"/>
    <col min="3" max="3" width="6.421875" style="0" customWidth="1"/>
    <col min="4" max="4" width="15.140625" style="0" customWidth="1"/>
    <col min="5" max="5" width="10.421875" style="0" customWidth="1"/>
    <col min="6" max="6" width="10.00390625" style="0" customWidth="1"/>
    <col min="7" max="7" width="11.28125" style="0" customWidth="1"/>
    <col min="8" max="8" width="10.8515625" style="0" customWidth="1"/>
    <col min="11" max="11" width="11.7109375" style="0" customWidth="1"/>
    <col min="12" max="12" width="12.421875" style="0" customWidth="1"/>
    <col min="13" max="13" width="10.28125" style="0" customWidth="1"/>
    <col min="14" max="14" width="8.00390625" style="0" customWidth="1"/>
    <col min="15" max="15" width="13.7109375" style="0" customWidth="1"/>
  </cols>
  <sheetData>
    <row r="1" ht="12.75">
      <c r="O1" s="35" t="s">
        <v>221</v>
      </c>
    </row>
    <row r="2" ht="12.75">
      <c r="O2" s="35" t="s">
        <v>24</v>
      </c>
    </row>
    <row r="3" ht="6.75" customHeight="1"/>
    <row r="4" spans="1:15" ht="18">
      <c r="A4" s="382" t="s">
        <v>156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</row>
    <row r="5" spans="1:15" ht="9" customHeight="1">
      <c r="A5" s="66"/>
      <c r="B5" s="66"/>
      <c r="C5" s="66"/>
      <c r="D5" s="66"/>
      <c r="E5" s="66"/>
      <c r="F5" s="67"/>
      <c r="G5" s="67"/>
      <c r="H5" s="67"/>
      <c r="I5" s="67"/>
      <c r="J5" s="67"/>
      <c r="K5" s="67"/>
      <c r="L5" s="67"/>
      <c r="M5" s="67"/>
      <c r="N5" s="67"/>
      <c r="O5" s="118"/>
    </row>
    <row r="6" spans="1:15" ht="12.75">
      <c r="A6" s="370" t="s">
        <v>35</v>
      </c>
      <c r="B6" s="370" t="s">
        <v>0</v>
      </c>
      <c r="C6" s="370" t="s">
        <v>36</v>
      </c>
      <c r="D6" s="372" t="s">
        <v>157</v>
      </c>
      <c r="E6" s="383" t="s">
        <v>158</v>
      </c>
      <c r="F6" s="349" t="s">
        <v>38</v>
      </c>
      <c r="G6" s="379" t="s">
        <v>159</v>
      </c>
      <c r="H6" s="349" t="s">
        <v>39</v>
      </c>
      <c r="I6" s="349"/>
      <c r="J6" s="349"/>
      <c r="K6" s="349"/>
      <c r="L6" s="349"/>
      <c r="M6" s="349"/>
      <c r="N6" s="349"/>
      <c r="O6" s="349" t="s">
        <v>40</v>
      </c>
    </row>
    <row r="7" spans="1:15" ht="12.75">
      <c r="A7" s="370"/>
      <c r="B7" s="370"/>
      <c r="C7" s="370"/>
      <c r="D7" s="372"/>
      <c r="E7" s="384"/>
      <c r="F7" s="349"/>
      <c r="G7" s="380"/>
      <c r="H7" s="349" t="s">
        <v>160</v>
      </c>
      <c r="I7" s="349" t="s">
        <v>41</v>
      </c>
      <c r="J7" s="349"/>
      <c r="K7" s="349"/>
      <c r="L7" s="349"/>
      <c r="M7" s="349" t="s">
        <v>95</v>
      </c>
      <c r="N7" s="349" t="s">
        <v>96</v>
      </c>
      <c r="O7" s="349"/>
    </row>
    <row r="8" spans="1:15" ht="12.75">
      <c r="A8" s="370"/>
      <c r="B8" s="370"/>
      <c r="C8" s="370"/>
      <c r="D8" s="372"/>
      <c r="E8" s="384"/>
      <c r="F8" s="349"/>
      <c r="G8" s="380"/>
      <c r="H8" s="349"/>
      <c r="I8" s="349" t="s">
        <v>42</v>
      </c>
      <c r="J8" s="386" t="s">
        <v>161</v>
      </c>
      <c r="K8" s="349" t="s">
        <v>162</v>
      </c>
      <c r="L8" s="349" t="s">
        <v>45</v>
      </c>
      <c r="M8" s="349"/>
      <c r="N8" s="349"/>
      <c r="O8" s="349"/>
    </row>
    <row r="9" spans="1:15" ht="12.75">
      <c r="A9" s="370"/>
      <c r="B9" s="370"/>
      <c r="C9" s="370"/>
      <c r="D9" s="372"/>
      <c r="E9" s="384"/>
      <c r="F9" s="349"/>
      <c r="G9" s="380"/>
      <c r="H9" s="349"/>
      <c r="I9" s="349"/>
      <c r="J9" s="386"/>
      <c r="K9" s="349"/>
      <c r="L9" s="349"/>
      <c r="M9" s="349"/>
      <c r="N9" s="349"/>
      <c r="O9" s="349"/>
    </row>
    <row r="10" spans="1:15" ht="47.25" customHeight="1">
      <c r="A10" s="370"/>
      <c r="B10" s="370"/>
      <c r="C10" s="370"/>
      <c r="D10" s="372"/>
      <c r="E10" s="385"/>
      <c r="F10" s="349"/>
      <c r="G10" s="381"/>
      <c r="H10" s="349"/>
      <c r="I10" s="349"/>
      <c r="J10" s="386"/>
      <c r="K10" s="349"/>
      <c r="L10" s="349"/>
      <c r="M10" s="349"/>
      <c r="N10" s="349"/>
      <c r="O10" s="349"/>
    </row>
    <row r="11" spans="1:15" ht="12.75">
      <c r="A11" s="68">
        <v>1</v>
      </c>
      <c r="B11" s="68">
        <v>2</v>
      </c>
      <c r="C11" s="68">
        <v>3</v>
      </c>
      <c r="D11" s="68">
        <v>4</v>
      </c>
      <c r="E11" s="68">
        <v>5</v>
      </c>
      <c r="F11" s="69">
        <v>6</v>
      </c>
      <c r="G11" s="69">
        <v>7</v>
      </c>
      <c r="H11" s="69">
        <v>8</v>
      </c>
      <c r="I11" s="69">
        <v>9</v>
      </c>
      <c r="J11" s="69">
        <v>10</v>
      </c>
      <c r="K11" s="69">
        <v>11</v>
      </c>
      <c r="L11" s="69">
        <v>12</v>
      </c>
      <c r="M11" s="69">
        <v>13</v>
      </c>
      <c r="N11" s="69">
        <v>14</v>
      </c>
      <c r="O11" s="69">
        <v>15</v>
      </c>
    </row>
    <row r="12" spans="1:15" ht="102" customHeight="1">
      <c r="A12" s="119" t="s">
        <v>46</v>
      </c>
      <c r="B12" s="120" t="s">
        <v>47</v>
      </c>
      <c r="C12" s="120" t="s">
        <v>48</v>
      </c>
      <c r="D12" s="121" t="s">
        <v>163</v>
      </c>
      <c r="E12" s="119" t="s">
        <v>164</v>
      </c>
      <c r="F12" s="122">
        <f>G12+H12+1557158</f>
        <v>5468096</v>
      </c>
      <c r="G12" s="122">
        <v>1211236</v>
      </c>
      <c r="H12" s="122">
        <f>I12+J12+659148</f>
        <v>2699702</v>
      </c>
      <c r="I12" s="122">
        <f>835009+31725</f>
        <v>866734</v>
      </c>
      <c r="J12" s="122">
        <v>1173820</v>
      </c>
      <c r="K12" s="123" t="s">
        <v>165</v>
      </c>
      <c r="L12" s="122">
        <v>0</v>
      </c>
      <c r="M12" s="123" t="s">
        <v>202</v>
      </c>
      <c r="N12" s="122">
        <v>0</v>
      </c>
      <c r="O12" s="123" t="s">
        <v>168</v>
      </c>
    </row>
    <row r="13" spans="1:15" ht="51" hidden="1">
      <c r="A13" s="124" t="s">
        <v>51</v>
      </c>
      <c r="B13" s="125"/>
      <c r="C13" s="125"/>
      <c r="D13" s="125"/>
      <c r="E13" s="125"/>
      <c r="F13" s="126"/>
      <c r="G13" s="126"/>
      <c r="H13" s="126"/>
      <c r="I13" s="126"/>
      <c r="J13" s="126"/>
      <c r="K13" s="127" t="s">
        <v>49</v>
      </c>
      <c r="L13" s="126"/>
      <c r="M13" s="126"/>
      <c r="N13" s="126"/>
      <c r="O13" s="126"/>
    </row>
    <row r="14" spans="1:15" ht="51" hidden="1">
      <c r="A14" s="124" t="s">
        <v>52</v>
      </c>
      <c r="B14" s="125"/>
      <c r="C14" s="125"/>
      <c r="D14" s="125"/>
      <c r="E14" s="125"/>
      <c r="F14" s="126"/>
      <c r="G14" s="126"/>
      <c r="H14" s="126"/>
      <c r="I14" s="126"/>
      <c r="J14" s="126"/>
      <c r="K14" s="127" t="s">
        <v>49</v>
      </c>
      <c r="L14" s="126"/>
      <c r="M14" s="126"/>
      <c r="N14" s="126"/>
      <c r="O14" s="126"/>
    </row>
    <row r="15" spans="1:15" ht="51" hidden="1">
      <c r="A15" s="124" t="s">
        <v>55</v>
      </c>
      <c r="B15" s="125"/>
      <c r="C15" s="125"/>
      <c r="D15" s="125"/>
      <c r="E15" s="125"/>
      <c r="F15" s="126"/>
      <c r="G15" s="126"/>
      <c r="H15" s="126"/>
      <c r="I15" s="126"/>
      <c r="J15" s="126"/>
      <c r="K15" s="128" t="s">
        <v>49</v>
      </c>
      <c r="L15" s="126"/>
      <c r="M15" s="126"/>
      <c r="N15" s="126"/>
      <c r="O15" s="129"/>
    </row>
    <row r="16" spans="1:15" ht="83.25" customHeight="1">
      <c r="A16" s="119" t="s">
        <v>51</v>
      </c>
      <c r="B16" s="120" t="s">
        <v>47</v>
      </c>
      <c r="C16" s="120" t="s">
        <v>48</v>
      </c>
      <c r="D16" s="121" t="s">
        <v>218</v>
      </c>
      <c r="E16" s="119" t="s">
        <v>219</v>
      </c>
      <c r="F16" s="122">
        <f>H16+1211161</f>
        <v>1682092</v>
      </c>
      <c r="G16" s="122">
        <v>0</v>
      </c>
      <c r="H16" s="122">
        <f>I16+J16</f>
        <v>470931</v>
      </c>
      <c r="I16" s="122">
        <v>470931</v>
      </c>
      <c r="J16" s="122">
        <v>0</v>
      </c>
      <c r="K16" s="123" t="s">
        <v>198</v>
      </c>
      <c r="L16" s="122">
        <v>0</v>
      </c>
      <c r="M16" s="123" t="s">
        <v>220</v>
      </c>
      <c r="N16" s="122">
        <v>0</v>
      </c>
      <c r="O16" s="123" t="s">
        <v>168</v>
      </c>
    </row>
    <row r="17" spans="1:15" ht="12.75">
      <c r="A17" s="368" t="s">
        <v>1</v>
      </c>
      <c r="B17" s="368"/>
      <c r="C17" s="368"/>
      <c r="D17" s="368"/>
      <c r="E17" s="110"/>
      <c r="F17" s="70">
        <f>F12+F16</f>
        <v>7150188</v>
      </c>
      <c r="G17" s="70">
        <f>G12+G16</f>
        <v>1211236</v>
      </c>
      <c r="H17" s="70">
        <f>H16+H12</f>
        <v>3170633</v>
      </c>
      <c r="I17" s="70">
        <f>I16+I12</f>
        <v>1337665</v>
      </c>
      <c r="J17" s="70">
        <f>J12+J16</f>
        <v>1173820</v>
      </c>
      <c r="K17" s="70">
        <v>659148</v>
      </c>
      <c r="L17" s="70">
        <f>L12+L13+L14+L15</f>
        <v>0</v>
      </c>
      <c r="M17" s="70">
        <f>1557158+1211161</f>
        <v>2768319</v>
      </c>
      <c r="N17" s="70">
        <f>N12+N13+N14+N15</f>
        <v>0</v>
      </c>
      <c r="O17" s="107" t="s">
        <v>59</v>
      </c>
    </row>
    <row r="18" spans="1:15" ht="12.75">
      <c r="A18" s="37"/>
      <c r="B18" s="37"/>
      <c r="C18" s="37"/>
      <c r="D18" s="37"/>
      <c r="E18" s="37"/>
      <c r="F18" s="65"/>
      <c r="G18" s="65"/>
      <c r="H18" s="65"/>
      <c r="I18" s="65"/>
      <c r="J18" s="65"/>
      <c r="K18" s="65"/>
      <c r="L18" s="65"/>
      <c r="M18" s="65"/>
      <c r="N18" s="65"/>
      <c r="O18" s="65"/>
    </row>
    <row r="19" spans="1:15" ht="12.75">
      <c r="A19" s="37" t="s">
        <v>60</v>
      </c>
      <c r="B19" s="37"/>
      <c r="C19" s="37"/>
      <c r="D19" s="37"/>
      <c r="E19" s="37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spans="1:15" ht="12.75">
      <c r="A20" s="37" t="s">
        <v>61</v>
      </c>
      <c r="B20" s="37"/>
      <c r="C20" s="37"/>
      <c r="D20" s="37"/>
      <c r="E20" s="37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5" ht="12.75">
      <c r="A21" s="37" t="s">
        <v>62</v>
      </c>
      <c r="B21" s="37"/>
      <c r="C21" s="37"/>
      <c r="D21" s="37"/>
      <c r="E21" s="37"/>
      <c r="F21" s="65"/>
      <c r="G21" s="65"/>
      <c r="H21" s="65"/>
      <c r="I21" s="65"/>
      <c r="J21" s="65"/>
      <c r="K21" s="65"/>
      <c r="L21" s="65"/>
      <c r="M21" s="65"/>
      <c r="N21" s="65"/>
      <c r="O21" s="65"/>
    </row>
    <row r="22" spans="1:15" ht="12.75">
      <c r="A22" s="37" t="s">
        <v>63</v>
      </c>
      <c r="B22" s="37"/>
      <c r="C22" s="37"/>
      <c r="D22" s="37"/>
      <c r="E22" s="37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1:15" ht="12.75">
      <c r="A23" s="37" t="s">
        <v>166</v>
      </c>
      <c r="B23" s="37"/>
      <c r="C23" s="37"/>
      <c r="D23" s="37"/>
      <c r="E23" s="37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15" ht="12.75">
      <c r="A24" s="47" t="s">
        <v>167</v>
      </c>
      <c r="B24" s="37"/>
      <c r="C24" s="37"/>
      <c r="D24" s="37"/>
      <c r="E24" s="37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2.75">
      <c r="A25" s="37" t="s">
        <v>167</v>
      </c>
      <c r="B25" s="37"/>
      <c r="C25" s="37"/>
      <c r="D25" s="37"/>
      <c r="E25" s="37"/>
      <c r="F25" s="65"/>
      <c r="G25" s="65"/>
      <c r="H25" s="65"/>
      <c r="I25" s="65"/>
      <c r="J25" s="65"/>
      <c r="K25" s="65"/>
      <c r="L25" s="65"/>
      <c r="M25" s="65"/>
      <c r="N25" s="65"/>
      <c r="O25" s="65"/>
    </row>
    <row r="26" spans="1:15" ht="12.75">
      <c r="A26" s="37"/>
      <c r="B26" s="37"/>
      <c r="C26" s="37"/>
      <c r="D26" s="37"/>
      <c r="E26" s="37"/>
      <c r="F26" s="65"/>
      <c r="G26" s="65"/>
      <c r="H26" s="65"/>
      <c r="I26" s="65"/>
      <c r="J26" s="65"/>
      <c r="K26" s="65"/>
      <c r="L26" s="65"/>
      <c r="M26" s="65"/>
      <c r="N26" s="65"/>
      <c r="O26" s="65"/>
    </row>
  </sheetData>
  <sheetProtection/>
  <mergeCells count="19">
    <mergeCell ref="N7:N10"/>
    <mergeCell ref="I8:I10"/>
    <mergeCell ref="J8:J10"/>
    <mergeCell ref="K8:K10"/>
    <mergeCell ref="L8:L10"/>
    <mergeCell ref="A17:D17"/>
    <mergeCell ref="H7:H10"/>
    <mergeCell ref="I7:L7"/>
    <mergeCell ref="M7:M10"/>
    <mergeCell ref="A4:O4"/>
    <mergeCell ref="A6:A10"/>
    <mergeCell ref="B6:B10"/>
    <mergeCell ref="C6:C10"/>
    <mergeCell ref="D6:D10"/>
    <mergeCell ref="E6:E10"/>
    <mergeCell ref="F6:F10"/>
    <mergeCell ref="G6:G10"/>
    <mergeCell ref="H6:N6"/>
    <mergeCell ref="O6:O10"/>
  </mergeCells>
  <printOptions/>
  <pageMargins left="0.1968503937007874" right="0" top="0.7874015748031497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E1" sqref="E1"/>
    </sheetView>
  </sheetViews>
  <sheetFormatPr defaultColWidth="9.140625" defaultRowHeight="12.75"/>
  <cols>
    <col min="1" max="1" width="2.7109375" style="0" customWidth="1"/>
    <col min="2" max="2" width="6.140625" style="0" customWidth="1"/>
    <col min="4" max="4" width="49.00390625" style="0" customWidth="1"/>
    <col min="5" max="5" width="18.140625" style="0" customWidth="1"/>
    <col min="6" max="6" width="0.13671875" style="0" customWidth="1"/>
    <col min="7" max="7" width="3.8515625" style="0" hidden="1" customWidth="1"/>
    <col min="8" max="8" width="9.140625" style="0" hidden="1" customWidth="1"/>
    <col min="9" max="9" width="9.00390625" style="0" customWidth="1"/>
    <col min="10" max="10" width="9.140625" style="0" hidden="1" customWidth="1"/>
  </cols>
  <sheetData>
    <row r="1" spans="1:7" ht="12.75">
      <c r="A1" s="37"/>
      <c r="B1" s="37"/>
      <c r="C1" s="37"/>
      <c r="D1" s="133"/>
      <c r="E1" s="2" t="s">
        <v>377</v>
      </c>
      <c r="F1" s="133"/>
      <c r="G1" s="2"/>
    </row>
    <row r="2" spans="1:7" ht="12.75">
      <c r="A2" s="37"/>
      <c r="B2" s="37"/>
      <c r="C2" s="37"/>
      <c r="D2" s="35"/>
      <c r="E2" s="2" t="s">
        <v>332</v>
      </c>
      <c r="F2" s="35"/>
      <c r="G2" s="35"/>
    </row>
    <row r="3" spans="1:8" ht="15.75">
      <c r="A3" s="376"/>
      <c r="B3" s="376"/>
      <c r="C3" s="376"/>
      <c r="D3" s="376"/>
      <c r="E3" s="376"/>
      <c r="F3" s="376"/>
      <c r="G3" s="376"/>
      <c r="H3" s="376"/>
    </row>
    <row r="4" spans="1:8" ht="34.5" customHeight="1">
      <c r="A4" s="378" t="s">
        <v>367</v>
      </c>
      <c r="B4" s="378"/>
      <c r="C4" s="378"/>
      <c r="D4" s="378"/>
      <c r="E4" s="378"/>
      <c r="F4" s="137"/>
      <c r="G4" s="137"/>
      <c r="H4" s="138"/>
    </row>
    <row r="5" spans="4:8" ht="12.75">
      <c r="D5" s="37"/>
      <c r="E5" s="139"/>
      <c r="F5" s="140"/>
      <c r="G5" s="140"/>
      <c r="H5" s="141"/>
    </row>
    <row r="6" spans="1:8" ht="12.75">
      <c r="A6" s="390" t="s">
        <v>35</v>
      </c>
      <c r="B6" s="390" t="s">
        <v>0</v>
      </c>
      <c r="C6" s="390" t="s">
        <v>3</v>
      </c>
      <c r="D6" s="393" t="s">
        <v>189</v>
      </c>
      <c r="E6" s="396" t="s">
        <v>190</v>
      </c>
      <c r="F6" s="142"/>
      <c r="G6" s="142"/>
      <c r="H6" s="143"/>
    </row>
    <row r="7" spans="1:8" ht="9.75" customHeight="1">
      <c r="A7" s="391"/>
      <c r="B7" s="391"/>
      <c r="C7" s="391"/>
      <c r="D7" s="394"/>
      <c r="E7" s="397"/>
      <c r="F7" s="135"/>
      <c r="G7" s="135"/>
      <c r="H7" s="144"/>
    </row>
    <row r="8" spans="1:8" ht="3" customHeight="1" hidden="1">
      <c r="A8" s="392"/>
      <c r="B8" s="392"/>
      <c r="C8" s="392"/>
      <c r="D8" s="395"/>
      <c r="E8" s="398"/>
      <c r="F8" s="142"/>
      <c r="G8" s="142"/>
      <c r="H8" s="143"/>
    </row>
    <row r="9" spans="1:8" ht="12.75">
      <c r="A9" s="198">
        <v>1</v>
      </c>
      <c r="B9" s="198">
        <v>2</v>
      </c>
      <c r="C9" s="198">
        <v>3</v>
      </c>
      <c r="D9" s="198">
        <v>4</v>
      </c>
      <c r="E9" s="199">
        <v>5</v>
      </c>
      <c r="F9" s="135"/>
      <c r="G9" s="135"/>
      <c r="H9" s="144"/>
    </row>
    <row r="10" spans="1:8" s="174" customFormat="1" ht="19.5" customHeight="1">
      <c r="A10" s="200"/>
      <c r="B10" s="200"/>
      <c r="C10" s="200"/>
      <c r="D10" s="201" t="s">
        <v>307</v>
      </c>
      <c r="E10" s="182">
        <f>SUM(E14:E23)</f>
        <v>41724</v>
      </c>
      <c r="F10" s="172"/>
      <c r="G10" s="172"/>
      <c r="H10" s="173"/>
    </row>
    <row r="11" spans="1:8" ht="27.75" customHeight="1" hidden="1">
      <c r="A11" s="202">
        <v>1</v>
      </c>
      <c r="B11" s="202">
        <v>150</v>
      </c>
      <c r="C11" s="202">
        <v>15011</v>
      </c>
      <c r="D11" s="197" t="s">
        <v>191</v>
      </c>
      <c r="E11" s="203">
        <v>0</v>
      </c>
      <c r="F11" s="142"/>
      <c r="G11" s="142"/>
      <c r="H11" s="143"/>
    </row>
    <row r="12" spans="1:8" ht="30.75" customHeight="1" hidden="1">
      <c r="A12" s="202">
        <v>2</v>
      </c>
      <c r="B12" s="202">
        <v>750</v>
      </c>
      <c r="C12" s="202">
        <v>75095</v>
      </c>
      <c r="D12" s="197" t="s">
        <v>191</v>
      </c>
      <c r="E12" s="204">
        <v>0</v>
      </c>
      <c r="F12" s="135"/>
      <c r="G12" s="135"/>
      <c r="H12" s="144"/>
    </row>
    <row r="13" spans="1:8" ht="18" customHeight="1" hidden="1">
      <c r="A13" s="202">
        <v>3</v>
      </c>
      <c r="B13" s="205" t="s">
        <v>171</v>
      </c>
      <c r="C13" s="205" t="s">
        <v>172</v>
      </c>
      <c r="D13" s="202" t="s">
        <v>192</v>
      </c>
      <c r="E13" s="204">
        <v>0</v>
      </c>
      <c r="F13" s="135"/>
      <c r="G13" s="135"/>
      <c r="H13" s="114"/>
    </row>
    <row r="14" spans="1:8" ht="18" customHeight="1">
      <c r="A14" s="213">
        <v>1</v>
      </c>
      <c r="B14" s="269" t="s">
        <v>181</v>
      </c>
      <c r="C14" s="269" t="s">
        <v>231</v>
      </c>
      <c r="D14" s="184" t="s">
        <v>368</v>
      </c>
      <c r="E14" s="272">
        <v>20000</v>
      </c>
      <c r="F14" s="135"/>
      <c r="G14" s="135"/>
      <c r="H14" s="114"/>
    </row>
    <row r="15" spans="1:8" ht="18" customHeight="1">
      <c r="A15" s="213">
        <v>2</v>
      </c>
      <c r="B15" s="269" t="s">
        <v>56</v>
      </c>
      <c r="C15" s="269" t="s">
        <v>246</v>
      </c>
      <c r="D15" s="184" t="s">
        <v>278</v>
      </c>
      <c r="E15" s="272">
        <v>3350</v>
      </c>
      <c r="F15" s="135"/>
      <c r="G15" s="135"/>
      <c r="H15" s="114"/>
    </row>
    <row r="16" spans="1:8" ht="18" customHeight="1" hidden="1">
      <c r="A16" s="213">
        <v>5</v>
      </c>
      <c r="B16" s="269" t="s">
        <v>56</v>
      </c>
      <c r="C16" s="269" t="s">
        <v>117</v>
      </c>
      <c r="D16" s="184" t="s">
        <v>285</v>
      </c>
      <c r="E16" s="272">
        <v>0</v>
      </c>
      <c r="F16" s="135"/>
      <c r="G16" s="135"/>
      <c r="H16" s="114"/>
    </row>
    <row r="17" spans="1:8" ht="18" customHeight="1" hidden="1">
      <c r="A17" s="213">
        <v>6</v>
      </c>
      <c r="B17" s="269" t="s">
        <v>184</v>
      </c>
      <c r="C17" s="269" t="s">
        <v>276</v>
      </c>
      <c r="D17" s="184" t="s">
        <v>277</v>
      </c>
      <c r="E17" s="272">
        <v>0</v>
      </c>
      <c r="F17" s="135"/>
      <c r="G17" s="135"/>
      <c r="H17" s="114"/>
    </row>
    <row r="18" spans="1:8" ht="18" customHeight="1">
      <c r="A18" s="213">
        <v>3</v>
      </c>
      <c r="B18" s="269" t="s">
        <v>56</v>
      </c>
      <c r="C18" s="269" t="s">
        <v>246</v>
      </c>
      <c r="D18" s="184" t="s">
        <v>285</v>
      </c>
      <c r="E18" s="272">
        <v>6374</v>
      </c>
      <c r="F18" s="135"/>
      <c r="G18" s="135"/>
      <c r="H18" s="114"/>
    </row>
    <row r="19" spans="1:8" ht="25.5">
      <c r="A19" s="213">
        <v>4</v>
      </c>
      <c r="B19" s="269" t="s">
        <v>296</v>
      </c>
      <c r="C19" s="269" t="s">
        <v>355</v>
      </c>
      <c r="D19" s="175" t="s">
        <v>369</v>
      </c>
      <c r="E19" s="272">
        <v>12000</v>
      </c>
      <c r="F19" s="135"/>
      <c r="G19" s="135"/>
      <c r="H19" s="114"/>
    </row>
    <row r="20" spans="1:8" ht="18" customHeight="1" hidden="1">
      <c r="A20" s="213">
        <v>5</v>
      </c>
      <c r="B20" s="269" t="s">
        <v>181</v>
      </c>
      <c r="C20" s="269" t="s">
        <v>273</v>
      </c>
      <c r="D20" s="202" t="s">
        <v>274</v>
      </c>
      <c r="E20" s="204">
        <v>0</v>
      </c>
      <c r="F20" s="135"/>
      <c r="G20" s="135"/>
      <c r="H20" s="114"/>
    </row>
    <row r="21" spans="1:8" ht="18" customHeight="1" hidden="1">
      <c r="A21" s="213">
        <v>5</v>
      </c>
      <c r="B21" s="269" t="s">
        <v>181</v>
      </c>
      <c r="C21" s="269" t="s">
        <v>231</v>
      </c>
      <c r="D21" s="202" t="s">
        <v>301</v>
      </c>
      <c r="E21" s="204">
        <v>0</v>
      </c>
      <c r="F21" s="135"/>
      <c r="G21" s="135"/>
      <c r="H21" s="114"/>
    </row>
    <row r="22" spans="1:8" ht="18" customHeight="1" hidden="1">
      <c r="A22" s="213">
        <v>6</v>
      </c>
      <c r="B22" s="269" t="s">
        <v>181</v>
      </c>
      <c r="C22" s="269" t="s">
        <v>308</v>
      </c>
      <c r="D22" s="202" t="s">
        <v>192</v>
      </c>
      <c r="E22" s="204">
        <v>0</v>
      </c>
      <c r="F22" s="135"/>
      <c r="G22" s="135"/>
      <c r="H22" s="114"/>
    </row>
    <row r="23" spans="1:8" ht="18" customHeight="1" hidden="1">
      <c r="A23" s="213">
        <v>7</v>
      </c>
      <c r="B23" s="269" t="s">
        <v>184</v>
      </c>
      <c r="C23" s="269" t="s">
        <v>276</v>
      </c>
      <c r="D23" s="202" t="s">
        <v>306</v>
      </c>
      <c r="E23" s="204">
        <v>0</v>
      </c>
      <c r="F23" s="135"/>
      <c r="G23" s="135"/>
      <c r="H23" s="114"/>
    </row>
    <row r="24" spans="1:13" ht="27" customHeight="1">
      <c r="A24" s="206"/>
      <c r="B24" s="206"/>
      <c r="C24" s="206"/>
      <c r="D24" s="207" t="s">
        <v>312</v>
      </c>
      <c r="E24" s="208">
        <f>E28+E29+E25+E27+E26</f>
        <v>343000</v>
      </c>
      <c r="F24" s="135"/>
      <c r="G24" s="135"/>
      <c r="H24" s="114"/>
      <c r="K24" s="109"/>
      <c r="L24" s="109"/>
      <c r="M24" s="109"/>
    </row>
    <row r="25" spans="1:13" ht="24.75" customHeight="1">
      <c r="A25" s="213">
        <v>1</v>
      </c>
      <c r="B25" s="270">
        <v>921</v>
      </c>
      <c r="C25" s="270">
        <v>92105</v>
      </c>
      <c r="D25" s="175" t="s">
        <v>268</v>
      </c>
      <c r="E25" s="273">
        <v>25000</v>
      </c>
      <c r="F25" s="135"/>
      <c r="G25" s="135"/>
      <c r="H25" s="114"/>
      <c r="K25" s="109"/>
      <c r="L25" s="225"/>
      <c r="M25" s="109"/>
    </row>
    <row r="26" spans="1:13" ht="19.5" customHeight="1">
      <c r="A26" s="213">
        <v>2</v>
      </c>
      <c r="B26" s="270">
        <v>921</v>
      </c>
      <c r="C26" s="270">
        <v>92195</v>
      </c>
      <c r="D26" s="175" t="s">
        <v>269</v>
      </c>
      <c r="E26" s="273">
        <v>8000</v>
      </c>
      <c r="F26" s="135"/>
      <c r="G26" s="135"/>
      <c r="H26" s="114"/>
      <c r="I26" s="109"/>
      <c r="K26" s="109"/>
      <c r="L26" s="225"/>
      <c r="M26" s="109"/>
    </row>
    <row r="27" spans="1:13" ht="44.25" customHeight="1">
      <c r="A27" s="213">
        <v>3</v>
      </c>
      <c r="B27" s="270">
        <v>921</v>
      </c>
      <c r="C27" s="270">
        <v>92195</v>
      </c>
      <c r="D27" s="271" t="s">
        <v>270</v>
      </c>
      <c r="E27" s="273">
        <v>30000</v>
      </c>
      <c r="F27" s="135"/>
      <c r="G27" s="135"/>
      <c r="H27" s="114"/>
      <c r="K27" s="109"/>
      <c r="L27" s="225"/>
      <c r="M27" s="109"/>
    </row>
    <row r="28" spans="1:13" ht="24.75" customHeight="1">
      <c r="A28" s="213">
        <v>4</v>
      </c>
      <c r="B28" s="270">
        <v>921</v>
      </c>
      <c r="C28" s="270">
        <v>92120</v>
      </c>
      <c r="D28" s="175" t="s">
        <v>236</v>
      </c>
      <c r="E28" s="273">
        <v>100000</v>
      </c>
      <c r="F28" s="135"/>
      <c r="G28" s="135"/>
      <c r="H28" s="114"/>
      <c r="K28" s="109"/>
      <c r="L28" s="225"/>
      <c r="M28" s="109"/>
    </row>
    <row r="29" spans="1:13" ht="45" customHeight="1">
      <c r="A29" s="213">
        <v>5</v>
      </c>
      <c r="B29" s="270">
        <v>926</v>
      </c>
      <c r="C29" s="270">
        <v>92605</v>
      </c>
      <c r="D29" s="175" t="s">
        <v>313</v>
      </c>
      <c r="E29" s="273">
        <v>180000</v>
      </c>
      <c r="F29" s="135"/>
      <c r="G29" s="135"/>
      <c r="H29" s="114"/>
      <c r="K29" s="109"/>
      <c r="L29" s="109"/>
      <c r="M29" s="109"/>
    </row>
    <row r="30" spans="1:8" ht="16.5" customHeight="1">
      <c r="A30" s="387" t="s">
        <v>1</v>
      </c>
      <c r="B30" s="388"/>
      <c r="C30" s="388"/>
      <c r="D30" s="389"/>
      <c r="E30" s="209">
        <f>E10+E24</f>
        <v>384724</v>
      </c>
      <c r="F30" s="135"/>
      <c r="G30" s="135"/>
      <c r="H30" s="114"/>
    </row>
    <row r="31" spans="1:8" ht="12.75">
      <c r="A31" s="114"/>
      <c r="B31" s="114"/>
      <c r="C31" s="114"/>
      <c r="D31" s="135"/>
      <c r="E31" s="135"/>
      <c r="F31" s="135"/>
      <c r="G31" s="135"/>
      <c r="H31" s="114"/>
    </row>
    <row r="32" spans="1:8" ht="12.75">
      <c r="A32" s="114"/>
      <c r="B32" s="114"/>
      <c r="C32" s="114"/>
      <c r="D32" s="135"/>
      <c r="E32" s="135"/>
      <c r="F32" s="135"/>
      <c r="G32" s="135"/>
      <c r="H32" s="114"/>
    </row>
    <row r="37" ht="69.75" customHeight="1"/>
    <row r="41" ht="198.75" customHeight="1"/>
    <row r="42" ht="183.75" customHeight="1" hidden="1"/>
  </sheetData>
  <sheetProtection/>
  <mergeCells count="8">
    <mergeCell ref="A30:D30"/>
    <mergeCell ref="A3:H3"/>
    <mergeCell ref="A4:E4"/>
    <mergeCell ref="A6:A8"/>
    <mergeCell ref="B6:B8"/>
    <mergeCell ref="C6:C8"/>
    <mergeCell ref="D6:D8"/>
    <mergeCell ref="E6:E8"/>
  </mergeCells>
  <printOptions/>
  <pageMargins left="0.7874015748031497" right="0.5905511811023623" top="0.225" bottom="0.5905511811023623" header="0.5118110236220472" footer="0.5118110236220472"/>
  <pageSetup horizontalDpi="600" verticalDpi="600" orientation="portrait" paperSize="9" r:id="rId3"/>
  <legacyDrawing r:id="rId2"/>
  <oleObjects>
    <oleObject progId="Word.Document.8" shapeId="17854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Ewa</cp:lastModifiedBy>
  <cp:lastPrinted>2020-04-08T13:05:20Z</cp:lastPrinted>
  <dcterms:created xsi:type="dcterms:W3CDTF">2010-03-08T07:45:02Z</dcterms:created>
  <dcterms:modified xsi:type="dcterms:W3CDTF">2020-04-09T06:44:15Z</dcterms:modified>
  <cp:category/>
  <cp:version/>
  <cp:contentType/>
  <cp:contentStatus/>
</cp:coreProperties>
</file>