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851" activeTab="6"/>
  </bookViews>
  <sheets>
    <sheet name="DOCHODY" sheetId="1" r:id="rId1"/>
    <sheet name="Arkusz1" sheetId="2" state="hidden" r:id="rId2"/>
    <sheet name="1" sheetId="3" state="hidden" r:id="rId3"/>
    <sheet name="Arkusz2" sheetId="4" state="hidden" r:id="rId4"/>
    <sheet name="WYDATKI" sheetId="5" r:id="rId5"/>
    <sheet name="WYDATKI BIEŻĄCE" sheetId="6" r:id="rId6"/>
    <sheet name="WYDATKI MAJĄTKOWE" sheetId="7" r:id="rId7"/>
    <sheet name="ZADANIA ZLECONE" sheetId="8" state="hidden" r:id="rId8"/>
    <sheet name="DOTACJE PODMIOTOWE" sheetId="9" state="hidden" r:id="rId9"/>
    <sheet name="ZADANIA INWESTYCYJNE" sheetId="10" r:id="rId10"/>
    <sheet name="ZADANIA WIELOLETNIE" sheetId="11" state="hidden" r:id="rId11"/>
    <sheet name="DOTACJE CELOWE" sheetId="12" state="hidden" r:id="rId12"/>
    <sheet name="DOT.CEL. DLA PODMIOTÓW " sheetId="13" r:id="rId13"/>
    <sheet name="PRZYCHODY I ROZCHODY" sheetId="14" r:id="rId14"/>
    <sheet name="POROZUMIENIA MIĘDZY JST" sheetId="15" state="hidden" r:id="rId15"/>
    <sheet name="WYDATKI ZE ŚRODKÓW EUROPEJSKICH" sheetId="16" state="hidden" r:id="rId16"/>
  </sheets>
  <definedNames>
    <definedName name="_xlnm.Print_Area" localSheetId="0">'DOCHODY'!$A$1:$K$110</definedName>
    <definedName name="_xlnm.Print_Area" localSheetId="8">'DOTACJE PODMIOTOWE'!$A$1:$K$28</definedName>
    <definedName name="_xlnm.Print_Area" localSheetId="4">'WYDATKI'!$A$1:$H$393</definedName>
    <definedName name="_xlnm.Print_Area" localSheetId="5">'WYDATKI BIEŻĄCE'!$A$1:$N$61</definedName>
    <definedName name="_xlnm.Print_Area" localSheetId="6">'WYDATKI MAJĄTKOWE'!$A$1:$K$78</definedName>
  </definedNames>
  <calcPr fullCalcOnLoad="1"/>
</workbook>
</file>

<file path=xl/sharedStrings.xml><?xml version="1.0" encoding="utf-8"?>
<sst xmlns="http://schemas.openxmlformats.org/spreadsheetml/2006/main" count="1535" uniqueCount="429">
  <si>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</si>
  <si>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</si>
  <si>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</si>
  <si>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</si>
  <si>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</si>
  <si>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</si>
  <si>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</si>
  <si>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</si>
  <si>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</si>
  <si>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</si>
  <si>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</si>
  <si>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</si>
  <si>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</si>
  <si>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</si>
  <si>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</si>
  <si>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</si>
  <si>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</si>
  <si>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</si>
  <si>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</si>
  <si>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</si>
  <si>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</si>
  <si>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</si>
  <si>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</si>
  <si>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</si>
  <si>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</si>
  <si>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90003</t>
  </si>
  <si>
    <t>Oczyszczanie miast i wsi</t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</si>
  <si>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</si>
  <si>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</si>
  <si>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</si>
  <si>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</si>
  <si>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</si>
  <si>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</si>
  <si>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</si>
  <si>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</si>
  <si>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</si>
  <si>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</si>
  <si>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</si>
  <si>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</si>
  <si>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</si>
  <si>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</si>
  <si>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</si>
  <si>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</si>
  <si>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</si>
  <si>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</si>
  <si>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</si>
  <si>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</si>
  <si>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</si>
  <si>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</si>
  <si>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</si>
  <si>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</si>
  <si>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</si>
  <si>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</si>
  <si>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75023</t>
  </si>
  <si>
    <t>Zakup 3 komputerów do referatu podatków</t>
  </si>
  <si>
    <t>4.</t>
  </si>
  <si>
    <t>801</t>
  </si>
  <si>
    <t>80104</t>
  </si>
  <si>
    <t>Utwardzenie wjazdu oraz ułożenie chodników z kostki brukowej</t>
  </si>
  <si>
    <t>Publiczne Przedszkole 
w Starej Wsi</t>
  </si>
  <si>
    <t>5.</t>
  </si>
  <si>
    <t>Zakup urządzeń rekreacyjnych na plac zabaw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</si>
  <si>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</si>
  <si>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</si>
  <si>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</si>
  <si>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</si>
  <si>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</si>
  <si>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</si>
  <si>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</si>
  <si>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ROLNICTWO I ŁOWIECTWO</t>
  </si>
  <si>
    <t>Infrastruktura wodociągowa i sanitacyjna wsi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</si>
  <si>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</si>
  <si>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</si>
  <si>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</si>
  <si>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</si>
  <si>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</si>
  <si>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</si>
  <si>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</si>
  <si>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</si>
  <si>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</si>
  <si>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</si>
  <si>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</si>
  <si>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</si>
  <si>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</si>
  <si>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</si>
  <si>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</si>
  <si>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</si>
  <si>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</si>
  <si>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</si>
  <si>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</si>
  <si>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</si>
  <si>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</si>
  <si>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</si>
  <si>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</si>
  <si>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</si>
  <si>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
3. Jakość życia na obszarach wiejskich i różnicowanie gospodarki wiejskiej
3.1.3, 3.2.2., 3.2.3. Odnowa i rozwój wsi
Modernizacja terenu nad zbiornikem wodnym w Belsku Dużym</t>
  </si>
  <si>
    <t>Priorytet:</t>
  </si>
  <si>
    <t>Działanie:</t>
  </si>
  <si>
    <t>Nazwa projektu:</t>
  </si>
  <si>
    <t>Razem wydatki:</t>
  </si>
  <si>
    <t>010, 01038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</si>
  <si>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</si>
  <si>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</si>
  <si>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</si>
  <si>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</si>
  <si>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</si>
  <si>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</si>
  <si>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</si>
  <si>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</si>
  <si>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</si>
  <si>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</si>
  <si>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</si>
  <si>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</si>
  <si>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</si>
  <si>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</si>
  <si>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</si>
  <si>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</si>
  <si>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</si>
  <si>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</si>
  <si>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</si>
  <si>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</si>
  <si>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</si>
  <si>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</si>
  <si>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</si>
  <si>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</si>
  <si>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</si>
  <si>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Załącznik nr 5 do uchwały nr XXXV/251/10 Rady Gminy Belsk Duży z dnia 24 marca 2010 r.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</si>
  <si>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</si>
  <si>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</si>
  <si>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</si>
  <si>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</si>
  <si>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</si>
  <si>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</si>
  <si>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</si>
  <si>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</si>
  <si>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</si>
  <si>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</si>
  <si>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</si>
  <si>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</si>
  <si>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</si>
  <si>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</si>
  <si>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</si>
  <si>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</si>
  <si>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</si>
  <si>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</si>
  <si>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</si>
  <si>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</si>
  <si>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</si>
  <si>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</si>
  <si>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</si>
  <si>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</si>
  <si>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</si>
  <si>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</si>
  <si>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</si>
  <si>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</si>
  <si>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</si>
  <si>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</si>
  <si>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</si>
  <si>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</si>
  <si>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</si>
  <si>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</si>
  <si>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</si>
  <si>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</si>
  <si>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</si>
  <si>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</si>
  <si>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</si>
  <si>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</si>
  <si>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</si>
  <si>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</si>
  <si>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</si>
  <si>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</si>
  <si>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</si>
  <si>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</si>
  <si>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</si>
  <si>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</si>
  <si>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</si>
  <si>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</si>
  <si>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</si>
  <si>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</si>
  <si>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</si>
  <si>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</si>
  <si>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</si>
  <si>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</si>
  <si>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</si>
  <si>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Drogi publiczne powiatowe</t>
  </si>
  <si>
    <t>60016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</si>
  <si>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</si>
  <si>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</si>
  <si>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</si>
  <si>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</si>
  <si>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</si>
  <si>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</si>
  <si>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ADMINISTRACJA PUBLICZNA</t>
  </si>
  <si>
    <t>Urzędy gmin</t>
  </si>
  <si>
    <t>75075</t>
  </si>
  <si>
    <t>Promocja jednostek samorządu terytorialnego</t>
  </si>
  <si>
    <t>754</t>
  </si>
  <si>
    <t>BEZPIECZEŃSTWO PUBLICZNE I OCHRONA PRZECIWPOŻAROWA</t>
  </si>
  <si>
    <t>75495</t>
  </si>
  <si>
    <t>Przedszkola</t>
  </si>
  <si>
    <t>900</t>
  </si>
  <si>
    <t>GOSPODARKA KOMUNALNA I OCHRONA ŚRODOWISKA</t>
  </si>
  <si>
    <t>90015</t>
  </si>
  <si>
    <t>Oświetlenie ulic, placów i dróg</t>
  </si>
  <si>
    <t>90095</t>
  </si>
  <si>
    <t>926</t>
  </si>
  <si>
    <t>KULTURA FIZYCZNA I SPORT</t>
  </si>
  <si>
    <t>Dotacje celowe dla podmiotów zaliczanych do sektora finansów publicznych w 2010 r.</t>
  </si>
  <si>
    <t>Nazwa instytucji</t>
  </si>
  <si>
    <t>Kwota dotacji</t>
  </si>
  <si>
    <t>Urząd Marszałkowski 
Województwa Mazowieckiego</t>
  </si>
  <si>
    <t>Starostwo Powiatowe w Grójcu</t>
  </si>
  <si>
    <t>Załącznik nr 6 do uchwały nr XXXV/254/10 Rady Gminy Belsk Duży z dnia 24 marca 2010 r.</t>
  </si>
  <si>
    <t>Załącznik nr 3 do uchwały nr XXXV/256/10 Rady Gminy Belsk Duży z dnia 24 marca 2010 r.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</si>
  <si>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</si>
  <si>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</si>
  <si>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EDUKACYJNA OPIEKA WYCHOWAWCZA</t>
  </si>
  <si>
    <t>758</t>
  </si>
  <si>
    <t>RÓŻNE ROZLICZENIA</t>
  </si>
  <si>
    <t>75818</t>
  </si>
  <si>
    <t>Rezerwy ogólne i celowe</t>
  </si>
  <si>
    <t>80114</t>
  </si>
  <si>
    <t>Zespoły obsługi ekonomiczno-administracyjnej szkół</t>
  </si>
  <si>
    <t>921</t>
  </si>
  <si>
    <t>KULTURA I OCHRONA DZIEDZICTWA NARODOWEGO</t>
  </si>
  <si>
    <t>92120</t>
  </si>
  <si>
    <t>Ochrona zabytków i opieka nad zabytkami</t>
  </si>
  <si>
    <t>75412</t>
  </si>
  <si>
    <t>Ochotnicze straże pożarne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</si>
  <si>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</si>
  <si>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</si>
  <si>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</si>
  <si>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</si>
  <si>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854</t>
  </si>
  <si>
    <t>85401</t>
  </si>
  <si>
    <t>Świetlice szkolne</t>
  </si>
  <si>
    <t>80103</t>
  </si>
  <si>
    <t>Oddziały przedszkolne w szkołach podstawowych</t>
  </si>
  <si>
    <t>80148</t>
  </si>
  <si>
    <t>Stołówki szkolne i przedszkolne</t>
  </si>
  <si>
    <t>Oswietlenie ulic, placów i dróg</t>
  </si>
  <si>
    <t>85295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</si>
  <si>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</si>
  <si>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</si>
  <si>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85415</t>
  </si>
  <si>
    <t>Pomoc materialna dla uczniów</t>
  </si>
  <si>
    <t>85214</t>
  </si>
  <si>
    <t>Zasiłki i pomoc w naturze oraz składki na ubezpieczenia emerytalne i rentowe</t>
  </si>
  <si>
    <t>Składki na ubezpieczenie zdrowotne opłacane za osoby pobierajace niektóre świadczenia z pomocy społecznej, niektóre świadczenia rodzinne oraz za osoby uczestniczące w zajęciach w centrum integracji społecznej</t>
  </si>
  <si>
    <t>80145</t>
  </si>
  <si>
    <t>Komisje egzaminacyjne</t>
  </si>
  <si>
    <t>90002</t>
  </si>
  <si>
    <t>Gospodarka odpadami</t>
  </si>
  <si>
    <t>Składki na ubezpieczenia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</si>
  <si>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gmin z zakresu edukacyjnej opieki wychowawczej finansowanych w całości przez budżet państwa w ramach programów rządowych</t>
  </si>
  <si>
    <t>EDUKACYJNA OPIEKA 
WYCHOWAWCZA</t>
  </si>
  <si>
    <t>85216</t>
  </si>
  <si>
    <t>Zasiłki stałe</t>
  </si>
  <si>
    <t>85219</t>
  </si>
  <si>
    <t>Ośrodki pomocy społecznej</t>
  </si>
  <si>
    <t>80113</t>
  </si>
  <si>
    <t>Dowożenie uczniów do szkół</t>
  </si>
  <si>
    <t>TRANSPORT I ŁĄCZNOŚĆ</t>
  </si>
  <si>
    <t>Drogi publiczne gminne</t>
  </si>
  <si>
    <t>751</t>
  </si>
  <si>
    <t>75113</t>
  </si>
  <si>
    <t>Wybory do Parlamentu Europejskiego</t>
  </si>
  <si>
    <t>URZĘDY NACZELNYCH ORGANÓW WŁADZY PAŃSTWOWEJ, KONTROLI I OCHRONY PRAWA ORAZ SĄDOWNICTWA</t>
  </si>
  <si>
    <t>75011</t>
  </si>
  <si>
    <t>Urzędy wojewódzkie</t>
  </si>
  <si>
    <t>85228</t>
  </si>
  <si>
    <t>Usługi opiekuńcze i specjalistyczne usługi opiekuńcze</t>
  </si>
  <si>
    <t>92109</t>
  </si>
  <si>
    <t>Domy i ośrodki kultury, świetlice i kluby</t>
  </si>
  <si>
    <t>75095</t>
  </si>
  <si>
    <t xml:space="preserve">KULTURA FIZYCZNA </t>
  </si>
  <si>
    <t>92601</t>
  </si>
  <si>
    <t>Obiekty sportowe</t>
  </si>
  <si>
    <t>Składki na ubepieczenie zdrowotne opłacane za osoby pobierające niektóre świadczenia z pomocy społecznej, niektóre świadczenia rodzinne oraz za osoby uczestniczące w zajęciach w centrum integracji społecznej</t>
  </si>
  <si>
    <t>85206</t>
  </si>
  <si>
    <t>Wspieranie rodziny</t>
  </si>
  <si>
    <t>KULTURA FIZYCZNA</t>
  </si>
  <si>
    <t>75108</t>
  </si>
  <si>
    <t>Wybory do Sejmu i Senatu</t>
  </si>
  <si>
    <t>80150</t>
  </si>
  <si>
    <t>Realizacja zadań wymagających stosowania specjalnej organizacji nauki 
i metod pracy dla dzieci i młodzieży w szkołach podstawowych, gimnazjach, liceach ogólnokształcących, liceach profilowanych i szkołach zawodowych oraz szkołach artystycznych</t>
  </si>
  <si>
    <t>Niepubliczne Przedszkole "Koszałek-Opałek" w Rożcach</t>
  </si>
  <si>
    <t>92116</t>
  </si>
  <si>
    <t>Gminna Biblioteka Publiczna 
w Belsku Dużym</t>
  </si>
  <si>
    <t>851</t>
  </si>
  <si>
    <t>OCHRONA ZDROWIA</t>
  </si>
  <si>
    <t>85153</t>
  </si>
  <si>
    <t>85154</t>
  </si>
  <si>
    <t>Zwalczanie narkomanii</t>
  </si>
  <si>
    <t>Przeciwdziałanie alkoholizmowi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</si>
  <si>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</si>
  <si>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</si>
  <si>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</si>
  <si>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</si>
  <si>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</si>
  <si>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</si>
  <si>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Urzędy naczelnych organów władzy państwowej, 
kontroli i ochrony prawa</t>
  </si>
  <si>
    <t xml:space="preserve">Przed zmianą
</t>
  </si>
  <si>
    <t xml:space="preserve">Po zmianie
</t>
  </si>
  <si>
    <t>Dotacje celowe otrzymane z budżetu państwa na zadania bieżące z zakresu administracji rządowej zlecone gminom, związane z realizacją świadczenia wychowawczego stanowiącego pomoc państwa w wychowywaniu dzieci</t>
  </si>
  <si>
    <t>80149</t>
  </si>
  <si>
    <t>Realizacja zadań wymagających stosowania specjalnej organizacji nauki i metod pracy dla dzieci w przedszkolach, odddziałach przedszkolnych w szkołach podstawowych i innych formach wychowania przeszkolnego</t>
  </si>
  <si>
    <t>85211</t>
  </si>
  <si>
    <t>Świadczenie wychowawcze</t>
  </si>
  <si>
    <t>Zasilki stałe</t>
  </si>
  <si>
    <t xml:space="preserve"> </t>
  </si>
  <si>
    <t>855</t>
  </si>
  <si>
    <t>RODZINA</t>
  </si>
  <si>
    <t xml:space="preserve">Zasiłki okresowe, celowe i pomoc w naturze oraz składki na ubezpieczenia emerytalne i rentowe </t>
  </si>
  <si>
    <t>85230</t>
  </si>
  <si>
    <t>Pomoc w zakresie dożywiania</t>
  </si>
  <si>
    <t>85501</t>
  </si>
  <si>
    <t>85502</t>
  </si>
  <si>
    <t>85503</t>
  </si>
  <si>
    <t>Karta Dużej Rodziny</t>
  </si>
  <si>
    <t>Karta Duzej Rodziny</t>
  </si>
  <si>
    <t>Pomoc materialna dla uczniów o charakterze socjalnym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</si>
  <si>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</si>
  <si>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otrzymane z budżetu państwa na realizację własnych zadań bieżących gmin (związków gmin, związków powiatowo-gminnych)</t>
  </si>
  <si>
    <t>85504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</si>
  <si>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</si>
  <si>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</si>
  <si>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80152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</si>
  <si>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</si>
  <si>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w klasach dotychczasowej zasadniczej szkoły zawodowej prowadzonych w branżowych szkołach I stopnia oraz szkołach artystycznych</t>
  </si>
  <si>
    <t>zmieniającego Uchwałę Budżetową Gminy na rok 2019</t>
  </si>
  <si>
    <t>Planowane wydatki na 2019 r.</t>
  </si>
  <si>
    <t>Wydatki na zadania inwestycyjne na 2019 rok nieobjęte wykazem przedsięwzięć do wieloletniej prognozy finansowej</t>
  </si>
  <si>
    <t>rok 2019</t>
  </si>
  <si>
    <t xml:space="preserve">Urząd Gminy w Belsku Dużym </t>
  </si>
  <si>
    <t>Budowa drogi gminnej w Belsku Dużym ul. Parkowa</t>
  </si>
  <si>
    <t>Zakup patelni na stołówkę</t>
  </si>
  <si>
    <t>Publiczne Gimnazjum 
w Belsku Dużym</t>
  </si>
  <si>
    <t>Wykonanie dokumentacji na budowę świetlicy wiejskiej w Odrzywołku</t>
  </si>
  <si>
    <t>Przebudowa drogi gminnej nr 160127w w miejscowości Lewiczyn</t>
  </si>
  <si>
    <t>Odpłatne nabycie prawa własności działek nr 134/22 i 134/24 o łącznej powierzchni 501 m2 w Belsku Dużym</t>
  </si>
  <si>
    <t>A.      
B.  
C.
…</t>
  </si>
  <si>
    <t>Budowa oraz modernizacja oświetlenia ulicznego na terenie gminy Belsk Duży</t>
  </si>
  <si>
    <t xml:space="preserve">     - wpłaty mieszkańców</t>
  </si>
  <si>
    <t>Wniesienie wkładów do spółek prawa handlowego</t>
  </si>
  <si>
    <t xml:space="preserve">programy finansowane z udziałem środków europejskich i innych środków pochodzących ze źródeł zagranicznych niepodlegających zwrotowi </t>
  </si>
  <si>
    <t>60013</t>
  </si>
  <si>
    <t>Drogi publiczne wojewódzkie</t>
  </si>
  <si>
    <t>Urząd Gminy</t>
  </si>
  <si>
    <t>BEZPIECZEŃSTWO PUBLICZNE</t>
  </si>
  <si>
    <t xml:space="preserve">Ochotnicze Straże Pożarne </t>
  </si>
  <si>
    <t>Stołówki szkolne</t>
  </si>
  <si>
    <t>Dotacje podmiotowe w 2019 r.</t>
  </si>
  <si>
    <t>Załącznik nr 5 do Uchwała Nr V/24/2019 Rady Gminy Belsk Duży z dnia 13 marca 2019 r.</t>
  </si>
  <si>
    <t>Budowa budynku socjalno-komunalnego nr II w Starej Wsi</t>
  </si>
  <si>
    <t>Przebudowa drogi nr 160230 do Hali Sportowej w miejscowości Belsk Duży na odcinku od drogi wojewódzkiej 728 do Hali Sportowej</t>
  </si>
  <si>
    <t>Kwota 2019 r</t>
  </si>
  <si>
    <t>Kwota po zmianach 2019 r.</t>
  </si>
  <si>
    <t xml:space="preserve">Przed zmianą </t>
  </si>
  <si>
    <t xml:space="preserve"> Po    zmianie</t>
  </si>
  <si>
    <t>Przychody i rozchody budżetu w 2019 r.</t>
  </si>
  <si>
    <t>zmieniającej Uchwałę Budżetową Gminy na rok 2019</t>
  </si>
  <si>
    <t>Przebudowa drogi nr 160123W w Wólce Łęczeszyckiej</t>
  </si>
  <si>
    <t>§ 950</t>
  </si>
  <si>
    <t>Świadczenia rodzinne, świadczenia z funduszu 
alimentacyjnego oraz składki na ubezpieczenia emerytalne i rentowe z ubezpieczenia społecznego</t>
  </si>
  <si>
    <t>Obrona cywilna</t>
  </si>
  <si>
    <t>BEZPIECZEŃSTWO PUBLICZNE I OCHRONA
 PRZECIWPOŻAROWA</t>
  </si>
  <si>
    <t>Pozostałe wydatki obronne</t>
  </si>
  <si>
    <t>OBRONA NARODOWA</t>
  </si>
  <si>
    <t>URZĘDY NACZELNYCH ORGANÓW 
WŁADZY PAŃSTWOWEJ, KONTROLI I OCHRONY PRAWA ORAZ SĄDOWNICTWA</t>
  </si>
  <si>
    <t>Przebudowa drogi gminnej nr 160127w w miejscowosci Lewiczyn</t>
  </si>
  <si>
    <t>TRANSPORT I ŁĄCZNOŚC</t>
  </si>
  <si>
    <t>Dochody i wydatki na zadania realizowane w drodze umów lub porozumień między jednostkami samorządu terytorialnego na 2019 rok.</t>
  </si>
  <si>
    <t>92695</t>
  </si>
  <si>
    <t>Budowa kanalizacji sanitarnej Rębowola-Belsk Duży</t>
  </si>
  <si>
    <t>Przebudowa drogi gminnej 160123w od drogi wojewódzkiej 728 do wsi Wola Łęczeszycka</t>
  </si>
  <si>
    <t>Przebudowa drogi gminnej nr 160103 w Łęczeszyce-Bądków</t>
  </si>
  <si>
    <t>Przebudowa drogi gminnej nr 160113W na odcinku 520 mb oraz drogi gminnej nr 160114W na odcinku 806 mb w miejscowości Zaborów</t>
  </si>
  <si>
    <t>Wykup gruntu od osoby fizycznej zajętego pod drogę publiczną oznaczoną w ewidencji gruntów nr działki 18/2 obręb PGR Belsk Duży</t>
  </si>
  <si>
    <t>Rozbudowa budynku gminnego strażnicy OSP w Rożcach</t>
  </si>
  <si>
    <t>Zakup sprzętu specjalistycznego dla jednostek Ochotniczych Straży Pożarnych</t>
  </si>
  <si>
    <t>Budowa boiska trawiastego wraz z rozbiegiem i zeskocznią do skoku w dal przy Publicznej Szkole Podstawowej w Zaborowie</t>
  </si>
  <si>
    <t>Budowa siłowni plenerowej w miejscowości Rożce</t>
  </si>
  <si>
    <t>Budowa siłowni plenerowej w miejscowości Łęczeszyce</t>
  </si>
  <si>
    <t>Budowa siłowni plenerowej w miejscowości Stara Wieś</t>
  </si>
  <si>
    <t>Budowa siłowni plenerowej w miejscowości Zaborów</t>
  </si>
  <si>
    <t>A.      
B. 10 000  
C.
…</t>
  </si>
  <si>
    <t xml:space="preserve">                                                       na rok 2010</t>
  </si>
  <si>
    <t>Dotacje celowe dla podmiotów zaliczanych i niezaliczanych do sektora finansów publicznych w 2019 r.</t>
  </si>
  <si>
    <t>Podmioty zaliczane do sektora 
finansów publicznych</t>
  </si>
  <si>
    <t>Urząd Miasta w Radomiu</t>
  </si>
  <si>
    <t>Urząd Marszałkowski Województwa Mazowieckiego</t>
  </si>
  <si>
    <t>Nazwa zadania - Podmioty niezaliczane do sektora finansów publicznych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</si>
  <si>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</si>
  <si>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</si>
  <si>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</si>
  <si>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Upowszechnianie kultury fizycznej, sportu i turystyki w dziedzinach: piłka nożna, ręczna, koszykowa i siatkówka oraz unihokej na terenie gminy Belsk Duży</t>
  </si>
  <si>
    <t>Renowacja stawów na terenie zabytkowego parku podworskiego w miejscowości Oczesały</t>
  </si>
  <si>
    <t>Projekt przebudowy drogi powiatowej 1610W Sadków-Lewiczyn na odcinku od km 3+600 w miejscowości Belsk Duzy do km 9+850 w miejscowości Lewiczyn, na terenie gminy Belsk Duży, powiat grójecki, województwo mazowieckie</t>
  </si>
  <si>
    <t>Budowa pochylni dla niepełnosprawnych przy budynku socjalno-komunalnym nr III w Starej Wsi</t>
  </si>
  <si>
    <t>A. 1 010 897     
B. 
C.
…</t>
  </si>
  <si>
    <t>A.      
B.  16 613
C.
…</t>
  </si>
  <si>
    <t>Komenda Powiatowa Policji</t>
  </si>
  <si>
    <t>Budowa kanalizacji deszczowej odwodnienia Hali Sportowej w Belsku Dużym</t>
  </si>
  <si>
    <t>Załącznik nr 8 do Uchwały Nr VIII/58/2019 Rady Gminy Belsk Duży z dnia 17 czerwca 2019 r.,</t>
  </si>
  <si>
    <t>Zakład Gospodarki Komunalnej</t>
  </si>
  <si>
    <t>Urząd Gminy w Grójcu</t>
  </si>
  <si>
    <t>A.      
B. 145 000
C.
…</t>
  </si>
  <si>
    <t>80153</t>
  </si>
  <si>
    <t>Zapewnienie uczniom prawa do bezpłatnego dostępu do podręczników, materiałow edukacyjnych lub materiałów ćwiczeniowych</t>
  </si>
  <si>
    <t>Załącznik nr 4 do Zarządzenia Nr 102/2019 Wójta Gminy Belsk Duży z dnia 22 lipca 2019 r.,</t>
  </si>
  <si>
    <t>Urzędy gmin (miast i miast na prawach powiatu)</t>
  </si>
  <si>
    <t>Załącznik nr 1 do Uchwały Nr IX/64/2019 Rady Gminy  Belsk Duży z dnia 9 sierpnia 2019 r.,</t>
  </si>
  <si>
    <t>Załącznik nr 2 do Uchwały Nr IX/64/2019 Rady Gminy  Belsk Duży z dnia 9 sierpnia 2019 r.,</t>
  </si>
  <si>
    <t>Załącznik nr 3 do Uchwały Nr IX/64/2019 Rady Gminy  Belsk Duży z dnia 9 sierpnia 2019 r.,</t>
  </si>
  <si>
    <t>Dotacja celowa otrzymana z tytułu pomocy finansowej udzielanej między jednostkami samorządu terytorialnego na dofinansowanie własnych zadań bieżacych</t>
  </si>
  <si>
    <t>Subwencje ogólne z budżetu państwa</t>
  </si>
  <si>
    <t>Wpływy z pozostałych odsetek</t>
  </si>
  <si>
    <t>Wpływy ze zwrotów niewykorzystanych dotacji oraz płatności</t>
  </si>
  <si>
    <t xml:space="preserve">Dotacje celowe w ramach programów finansowych z udziałem środków europejskich oraz środków, o kórych mowa w art. 5 ust. 3 pkt 5 lit. a i b ustawy, lub płatności w ramach budżetu środków europejskich, realizowanych przez jednostki samorządu terytoriolnego </t>
  </si>
  <si>
    <t>Dotacja celowa otrzymana z tytułu pomocy finansowej udzielanej miedzy jednostkami samorzadu terytorialnego na dofinansowanie własnych zadań inwestycyjnych i zakupów inwestycyjnych</t>
  </si>
  <si>
    <t>75085</t>
  </si>
  <si>
    <t>Wspólna obsługa jednostek samorządu terytorialnego</t>
  </si>
  <si>
    <t>Bezpieczeństwo publiczne i ochrona przeciwpożarowa</t>
  </si>
  <si>
    <t>Załącznik nr 4 do Uchwały Nr IX/64/2019 Rady Gminy  Belsk Duży z dnia 9 sierpnia 2019 r.,</t>
  </si>
  <si>
    <t>A.      
B.  95 250
C.
…</t>
  </si>
  <si>
    <t>Załącznik nr 5 do Uchwały Nr IX/64/2019 Rady Gminy  Belsk Duży z dnia 9 sierpnia 2019 r.,</t>
  </si>
  <si>
    <t>Załącznik nr 6 do Uchwały Nr IX/64/2019 Rady Gminy  Belsk Duży z dnia 9 sierpnia 2019 r.,</t>
  </si>
  <si>
    <t>Załącznik nr 7 do Uchwały Nr IX/64/2019 Rady Gminy  Belsk Duży z dnia 9 sierpnia 2019 r.,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</si>
</sst>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#,##0.0"/>
    <numFmt numFmtId="171" formatCode="#,##0.000"/>
    <numFmt numFmtId="172" formatCode="#,##0.0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0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8" borderId="0" applyNumberFormat="0" applyBorder="0" applyAlignment="0" applyProtection="0"/>
    <xf numFmtId="0" fontId="53" fillId="20" borderId="0" applyNumberFormat="0" applyBorder="0" applyAlignment="0" applyProtection="0"/>
    <xf numFmtId="0" fontId="1" fillId="14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16" borderId="0" applyNumberFormat="0" applyBorder="0" applyAlignment="0" applyProtection="0"/>
    <xf numFmtId="0" fontId="54" fillId="26" borderId="0" applyNumberFormat="0" applyBorder="0" applyAlignment="0" applyProtection="0"/>
    <xf numFmtId="0" fontId="2" fillId="18" borderId="0" applyNumberFormat="0" applyBorder="0" applyAlignment="0" applyProtection="0"/>
    <xf numFmtId="0" fontId="54" fillId="27" borderId="0" applyNumberFormat="0" applyBorder="0" applyAlignment="0" applyProtection="0"/>
    <xf numFmtId="0" fontId="2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5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5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38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7" fillId="44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72">
      <alignment/>
      <protection/>
    </xf>
    <xf numFmtId="0" fontId="0" fillId="0" borderId="0" xfId="7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72" applyNumberFormat="1" applyFont="1" applyBorder="1" applyAlignment="1">
      <alignment horizontal="center" vertical="center"/>
      <protection/>
    </xf>
    <xf numFmtId="49" fontId="19" fillId="0" borderId="15" xfId="72" applyNumberFormat="1" applyFont="1" applyBorder="1" applyAlignment="1">
      <alignment horizontal="center" vertical="center"/>
      <protection/>
    </xf>
    <xf numFmtId="0" fontId="19" fillId="0" borderId="15" xfId="72" applyFont="1" applyBorder="1" applyAlignment="1">
      <alignment vertical="center" wrapText="1"/>
      <protection/>
    </xf>
    <xf numFmtId="49" fontId="0" fillId="0" borderId="10" xfId="72" applyNumberFormat="1" applyFont="1" applyBorder="1" applyAlignment="1">
      <alignment horizontal="center" vertical="center"/>
      <protection/>
    </xf>
    <xf numFmtId="49" fontId="0" fillId="0" borderId="15" xfId="72" applyNumberFormat="1" applyFont="1" applyBorder="1" applyAlignment="1">
      <alignment horizontal="center" vertical="center"/>
      <protection/>
    </xf>
    <xf numFmtId="0" fontId="0" fillId="0" borderId="15" xfId="7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73" applyNumberFormat="1" applyFont="1" applyBorder="1" applyAlignment="1">
      <alignment vertical="center" wrapText="1"/>
      <protection/>
    </xf>
    <xf numFmtId="0" fontId="25" fillId="0" borderId="0" xfId="73" applyFont="1" applyAlignment="1">
      <alignment vertical="center"/>
      <protection/>
    </xf>
    <xf numFmtId="0" fontId="18" fillId="0" borderId="0" xfId="73" applyFont="1" applyAlignment="1">
      <alignment vertical="center"/>
      <protection/>
    </xf>
    <xf numFmtId="0" fontId="0" fillId="0" borderId="0" xfId="73">
      <alignment/>
      <protection/>
    </xf>
    <xf numFmtId="0" fontId="0" fillId="0" borderId="0" xfId="7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72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4" fillId="0" borderId="0" xfId="74" applyFont="1">
      <alignment/>
      <protection/>
    </xf>
    <xf numFmtId="49" fontId="24" fillId="0" borderId="0" xfId="74" applyNumberFormat="1" applyFont="1">
      <alignment/>
      <protection/>
    </xf>
    <xf numFmtId="3" fontId="24" fillId="0" borderId="0" xfId="74" applyNumberFormat="1" applyFont="1">
      <alignment/>
      <protection/>
    </xf>
    <xf numFmtId="0" fontId="29" fillId="0" borderId="14" xfId="74" applyFont="1" applyBorder="1" applyAlignment="1">
      <alignment horizontal="center" vertical="center"/>
      <protection/>
    </xf>
    <xf numFmtId="49" fontId="29" fillId="0" borderId="14" xfId="74" applyNumberFormat="1" applyFont="1" applyBorder="1" applyAlignment="1">
      <alignment horizontal="center" vertical="center"/>
      <protection/>
    </xf>
    <xf numFmtId="3" fontId="29" fillId="0" borderId="14" xfId="74" applyNumberFormat="1" applyFont="1" applyBorder="1" applyAlignment="1">
      <alignment horizontal="center" vertical="center"/>
      <protection/>
    </xf>
    <xf numFmtId="0" fontId="28" fillId="0" borderId="16" xfId="74" applyFont="1" applyBorder="1" applyAlignment="1">
      <alignment horizontal="center"/>
      <protection/>
    </xf>
    <xf numFmtId="0" fontId="28" fillId="0" borderId="16" xfId="74" applyFont="1" applyBorder="1">
      <alignment/>
      <protection/>
    </xf>
    <xf numFmtId="3" fontId="30" fillId="0" borderId="16" xfId="74" applyNumberFormat="1" applyFont="1" applyBorder="1">
      <alignment/>
      <protection/>
    </xf>
    <xf numFmtId="0" fontId="34" fillId="0" borderId="17" xfId="74" applyFont="1" applyBorder="1">
      <alignment/>
      <protection/>
    </xf>
    <xf numFmtId="0" fontId="24" fillId="0" borderId="17" xfId="74" applyFont="1" applyBorder="1">
      <alignment/>
      <protection/>
    </xf>
    <xf numFmtId="49" fontId="24" fillId="0" borderId="17" xfId="74" applyNumberFormat="1" applyFont="1" applyBorder="1">
      <alignment/>
      <protection/>
    </xf>
    <xf numFmtId="3" fontId="24" fillId="0" borderId="17" xfId="74" applyNumberFormat="1" applyFont="1" applyBorder="1">
      <alignment/>
      <protection/>
    </xf>
    <xf numFmtId="0" fontId="24" fillId="0" borderId="17" xfId="74" applyFont="1" applyBorder="1" applyAlignment="1">
      <alignment/>
      <protection/>
    </xf>
    <xf numFmtId="49" fontId="24" fillId="0" borderId="17" xfId="74" applyNumberFormat="1" applyFont="1" applyBorder="1" applyAlignment="1">
      <alignment/>
      <protection/>
    </xf>
    <xf numFmtId="3" fontId="24" fillId="0" borderId="17" xfId="74" applyNumberFormat="1" applyFont="1" applyBorder="1" applyAlignment="1">
      <alignment/>
      <protection/>
    </xf>
    <xf numFmtId="0" fontId="34" fillId="0" borderId="17" xfId="74" applyFont="1" applyBorder="1" applyAlignment="1">
      <alignment horizontal="center"/>
      <protection/>
    </xf>
    <xf numFmtId="0" fontId="28" fillId="0" borderId="17" xfId="74" applyFont="1" applyBorder="1" applyAlignment="1">
      <alignment horizontal="center"/>
      <protection/>
    </xf>
    <xf numFmtId="0" fontId="28" fillId="0" borderId="17" xfId="74" applyFont="1" applyBorder="1">
      <alignment/>
      <protection/>
    </xf>
    <xf numFmtId="3" fontId="30" fillId="0" borderId="17" xfId="74" applyNumberFormat="1" applyFont="1" applyBorder="1">
      <alignment/>
      <protection/>
    </xf>
    <xf numFmtId="0" fontId="34" fillId="0" borderId="18" xfId="74" applyFont="1" applyBorder="1" applyAlignment="1">
      <alignment horizontal="center"/>
      <protection/>
    </xf>
    <xf numFmtId="0" fontId="34" fillId="0" borderId="18" xfId="74" applyFont="1" applyBorder="1">
      <alignment/>
      <protection/>
    </xf>
    <xf numFmtId="3" fontId="30" fillId="0" borderId="14" xfId="74" applyNumberFormat="1" applyFont="1" applyBorder="1">
      <alignment/>
      <protection/>
    </xf>
    <xf numFmtId="0" fontId="35" fillId="0" borderId="0" xfId="74" applyFont="1">
      <alignment/>
      <protection/>
    </xf>
    <xf numFmtId="49" fontId="35" fillId="0" borderId="0" xfId="74" applyNumberFormat="1" applyFont="1">
      <alignment/>
      <protection/>
    </xf>
    <xf numFmtId="3" fontId="35" fillId="0" borderId="0" xfId="74" applyNumberFormat="1" applyFont="1">
      <alignment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0" fillId="38" borderId="19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0" fillId="0" borderId="14" xfId="0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72" applyFont="1" applyBorder="1" applyAlignment="1">
      <alignment horizontal="center" vertical="center"/>
      <protection/>
    </xf>
    <xf numFmtId="3" fontId="20" fillId="0" borderId="0" xfId="7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15" xfId="0" applyFont="1" applyBorder="1" applyAlignment="1">
      <alignment vertical="center" wrapText="1"/>
    </xf>
    <xf numFmtId="0" fontId="19" fillId="0" borderId="24" xfId="72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4" xfId="72" applyFont="1" applyBorder="1" applyAlignment="1">
      <alignment vertical="center" wrapText="1"/>
      <protection/>
    </xf>
    <xf numFmtId="0" fontId="33" fillId="0" borderId="0" xfId="0" applyFont="1" applyAlignment="1">
      <alignment/>
    </xf>
    <xf numFmtId="0" fontId="37" fillId="0" borderId="15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 readingOrder="1"/>
    </xf>
    <xf numFmtId="0" fontId="0" fillId="0" borderId="15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center"/>
    </xf>
    <xf numFmtId="0" fontId="0" fillId="0" borderId="24" xfId="0" applyFont="1" applyBorder="1" applyAlignment="1">
      <alignment vertical="top" wrapText="1"/>
    </xf>
    <xf numFmtId="49" fontId="19" fillId="0" borderId="14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 wrapText="1"/>
    </xf>
    <xf numFmtId="0" fontId="36" fillId="38" borderId="14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20" fillId="38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72" applyFont="1" applyBorder="1" applyAlignment="1">
      <alignment vertical="center" wrapText="1"/>
      <protection/>
    </xf>
    <xf numFmtId="3" fontId="0" fillId="0" borderId="22" xfId="0" applyNumberForma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58" fillId="0" borderId="10" xfId="72" applyNumberFormat="1" applyFont="1" applyBorder="1" applyAlignment="1">
      <alignment horizontal="center" vertical="center"/>
      <protection/>
    </xf>
    <xf numFmtId="49" fontId="58" fillId="0" borderId="15" xfId="72" applyNumberFormat="1" applyFont="1" applyBorder="1" applyAlignment="1">
      <alignment horizontal="center" vertical="center"/>
      <protection/>
    </xf>
    <xf numFmtId="0" fontId="58" fillId="0" borderId="15" xfId="72" applyFont="1" applyBorder="1" applyAlignment="1">
      <alignment vertical="center" wrapText="1"/>
      <protection/>
    </xf>
    <xf numFmtId="3" fontId="58" fillId="0" borderId="10" xfId="72" applyNumberFormat="1" applyFont="1" applyBorder="1" applyAlignment="1">
      <alignment vertical="center"/>
      <protection/>
    </xf>
    <xf numFmtId="3" fontId="58" fillId="0" borderId="27" xfId="72" applyNumberFormat="1" applyFont="1" applyBorder="1" applyAlignment="1">
      <alignment vertical="center"/>
      <protection/>
    </xf>
    <xf numFmtId="49" fontId="59" fillId="0" borderId="15" xfId="72" applyNumberFormat="1" applyFont="1" applyBorder="1" applyAlignment="1">
      <alignment horizontal="center" vertical="center"/>
      <protection/>
    </xf>
    <xf numFmtId="0" fontId="59" fillId="0" borderId="15" xfId="72" applyFont="1" applyBorder="1" applyAlignment="1">
      <alignment vertical="center" wrapText="1"/>
      <protection/>
    </xf>
    <xf numFmtId="3" fontId="59" fillId="0" borderId="10" xfId="72" applyNumberFormat="1" applyFont="1" applyBorder="1" applyAlignment="1">
      <alignment vertical="center"/>
      <protection/>
    </xf>
    <xf numFmtId="3" fontId="59" fillId="0" borderId="27" xfId="72" applyNumberFormat="1" applyFont="1" applyBorder="1" applyAlignment="1">
      <alignment vertical="center"/>
      <protection/>
    </xf>
    <xf numFmtId="3" fontId="59" fillId="0" borderId="21" xfId="72" applyNumberFormat="1" applyFont="1" applyBorder="1" applyAlignment="1">
      <alignment vertical="center"/>
      <protection/>
    </xf>
    <xf numFmtId="49" fontId="59" fillId="0" borderId="10" xfId="72" applyNumberFormat="1" applyFont="1" applyBorder="1" applyAlignment="1">
      <alignment horizontal="center" vertical="center"/>
      <protection/>
    </xf>
    <xf numFmtId="0" fontId="59" fillId="0" borderId="14" xfId="0" applyFont="1" applyBorder="1" applyAlignment="1">
      <alignment vertical="top" wrapText="1"/>
    </xf>
    <xf numFmtId="0" fontId="59" fillId="0" borderId="15" xfId="72" applyFont="1" applyBorder="1" applyAlignment="1">
      <alignment vertical="top" wrapText="1"/>
      <protection/>
    </xf>
    <xf numFmtId="49" fontId="58" fillId="0" borderId="14" xfId="72" applyNumberFormat="1" applyFont="1" applyBorder="1" applyAlignment="1">
      <alignment horizontal="center" vertical="center"/>
      <protection/>
    </xf>
    <xf numFmtId="49" fontId="58" fillId="0" borderId="24" xfId="72" applyNumberFormat="1" applyFont="1" applyBorder="1" applyAlignment="1">
      <alignment horizontal="center" vertical="center"/>
      <protection/>
    </xf>
    <xf numFmtId="0" fontId="58" fillId="0" borderId="24" xfId="72" applyFont="1" applyBorder="1" applyAlignment="1">
      <alignment vertical="center" wrapText="1"/>
      <protection/>
    </xf>
    <xf numFmtId="3" fontId="58" fillId="0" borderId="14" xfId="72" applyNumberFormat="1" applyFont="1" applyBorder="1" applyAlignment="1">
      <alignment vertical="center"/>
      <protection/>
    </xf>
    <xf numFmtId="3" fontId="58" fillId="0" borderId="21" xfId="72" applyNumberFormat="1" applyFont="1" applyBorder="1" applyAlignment="1">
      <alignment vertical="center"/>
      <protection/>
    </xf>
    <xf numFmtId="49" fontId="59" fillId="0" borderId="14" xfId="72" applyNumberFormat="1" applyFont="1" applyBorder="1" applyAlignment="1">
      <alignment horizontal="center" vertical="center"/>
      <protection/>
    </xf>
    <xf numFmtId="0" fontId="59" fillId="0" borderId="25" xfId="72" applyFont="1" applyBorder="1" applyAlignment="1">
      <alignment vertical="center" wrapText="1"/>
      <protection/>
    </xf>
    <xf numFmtId="3" fontId="59" fillId="0" borderId="14" xfId="72" applyNumberFormat="1" applyFont="1" applyBorder="1" applyAlignment="1">
      <alignment vertical="center"/>
      <protection/>
    </xf>
    <xf numFmtId="49" fontId="58" fillId="0" borderId="10" xfId="0" applyNumberFormat="1" applyFont="1" applyBorder="1" applyAlignment="1">
      <alignment horizontal="center"/>
    </xf>
    <xf numFmtId="0" fontId="58" fillId="0" borderId="25" xfId="72" applyFont="1" applyBorder="1" applyAlignment="1">
      <alignment vertical="center" wrapText="1"/>
      <protection/>
    </xf>
    <xf numFmtId="49" fontId="59" fillId="0" borderId="10" xfId="0" applyNumberFormat="1" applyFont="1" applyBorder="1" applyAlignment="1">
      <alignment horizontal="center"/>
    </xf>
    <xf numFmtId="0" fontId="59" fillId="0" borderId="14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0" fontId="59" fillId="0" borderId="0" xfId="0" applyFont="1" applyAlignment="1">
      <alignment wrapText="1"/>
    </xf>
    <xf numFmtId="49" fontId="59" fillId="0" borderId="24" xfId="72" applyNumberFormat="1" applyFont="1" applyBorder="1" applyAlignment="1">
      <alignment horizontal="center" vertical="center"/>
      <protection/>
    </xf>
    <xf numFmtId="0" fontId="59" fillId="0" borderId="24" xfId="72" applyFont="1" applyBorder="1" applyAlignment="1">
      <alignment vertical="center" wrapText="1"/>
      <protection/>
    </xf>
    <xf numFmtId="49" fontId="58" fillId="0" borderId="14" xfId="0" applyNumberFormat="1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3" fontId="59" fillId="0" borderId="24" xfId="72" applyNumberFormat="1" applyFont="1" applyBorder="1" applyAlignment="1">
      <alignment vertical="center"/>
      <protection/>
    </xf>
    <xf numFmtId="3" fontId="58" fillId="0" borderId="24" xfId="72" applyNumberFormat="1" applyFont="1" applyBorder="1" applyAlignment="1">
      <alignment vertical="center"/>
      <protection/>
    </xf>
    <xf numFmtId="49" fontId="59" fillId="0" borderId="14" xfId="0" applyNumberFormat="1" applyFont="1" applyBorder="1" applyAlignment="1">
      <alignment/>
    </xf>
    <xf numFmtId="49" fontId="59" fillId="0" borderId="15" xfId="0" applyNumberFormat="1" applyFont="1" applyBorder="1" applyAlignment="1">
      <alignment horizontal="center"/>
    </xf>
    <xf numFmtId="0" fontId="59" fillId="0" borderId="19" xfId="72" applyFont="1" applyBorder="1" applyAlignment="1">
      <alignment vertical="center" wrapText="1"/>
      <protection/>
    </xf>
    <xf numFmtId="0" fontId="59" fillId="0" borderId="14" xfId="72" applyFont="1" applyBorder="1" applyAlignment="1">
      <alignment vertical="center" wrapText="1"/>
      <protection/>
    </xf>
    <xf numFmtId="0" fontId="59" fillId="0" borderId="12" xfId="0" applyFont="1" applyBorder="1" applyAlignment="1">
      <alignment wrapText="1"/>
    </xf>
    <xf numFmtId="3" fontId="19" fillId="0" borderId="10" xfId="72" applyNumberFormat="1" applyFont="1" applyBorder="1" applyAlignment="1">
      <alignment vertical="center"/>
      <protection/>
    </xf>
    <xf numFmtId="3" fontId="19" fillId="0" borderId="27" xfId="72" applyNumberFormat="1" applyFont="1" applyBorder="1" applyAlignment="1">
      <alignment vertical="center"/>
      <protection/>
    </xf>
    <xf numFmtId="3" fontId="0" fillId="0" borderId="10" xfId="72" applyNumberFormat="1" applyFont="1" applyBorder="1" applyAlignment="1">
      <alignment vertical="center"/>
      <protection/>
    </xf>
    <xf numFmtId="3" fontId="0" fillId="0" borderId="27" xfId="72" applyNumberFormat="1" applyFont="1" applyBorder="1" applyAlignment="1">
      <alignment vertical="center"/>
      <protection/>
    </xf>
    <xf numFmtId="3" fontId="0" fillId="0" borderId="21" xfId="72" applyNumberFormat="1" applyFont="1" applyBorder="1" applyAlignment="1">
      <alignment vertical="center"/>
      <protection/>
    </xf>
    <xf numFmtId="3" fontId="19" fillId="0" borderId="21" xfId="72" applyNumberFormat="1" applyFont="1" applyBorder="1" applyAlignment="1">
      <alignment vertical="center"/>
      <protection/>
    </xf>
    <xf numFmtId="3" fontId="19" fillId="0" borderId="14" xfId="72" applyNumberFormat="1" applyFont="1" applyBorder="1" applyAlignment="1">
      <alignment vertical="center"/>
      <protection/>
    </xf>
    <xf numFmtId="3" fontId="19" fillId="0" borderId="14" xfId="73" applyNumberFormat="1" applyFont="1" applyBorder="1" applyAlignment="1">
      <alignment vertical="center" wrapText="1"/>
      <protection/>
    </xf>
    <xf numFmtId="3" fontId="0" fillId="0" borderId="14" xfId="72" applyNumberFormat="1" applyFont="1" applyBorder="1" applyAlignment="1">
      <alignment vertical="center"/>
      <protection/>
    </xf>
    <xf numFmtId="3" fontId="0" fillId="0" borderId="14" xfId="73" applyNumberFormat="1" applyFont="1" applyBorder="1" applyAlignment="1">
      <alignment vertical="center" wrapText="1"/>
      <protection/>
    </xf>
    <xf numFmtId="49" fontId="19" fillId="0" borderId="11" xfId="0" applyNumberFormat="1" applyFont="1" applyBorder="1" applyAlignment="1">
      <alignment vertical="center"/>
    </xf>
    <xf numFmtId="0" fontId="37" fillId="0" borderId="2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3" fontId="19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30" fillId="38" borderId="12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3" fontId="25" fillId="0" borderId="16" xfId="0" applyNumberFormat="1" applyFont="1" applyBorder="1" applyAlignment="1">
      <alignment vertical="center"/>
    </xf>
    <xf numFmtId="0" fontId="25" fillId="0" borderId="22" xfId="0" applyFont="1" applyBorder="1" applyAlignment="1">
      <alignment vertical="center" wrapText="1"/>
    </xf>
    <xf numFmtId="3" fontId="25" fillId="0" borderId="22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 vertical="center"/>
    </xf>
    <xf numFmtId="3" fontId="37" fillId="0" borderId="27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0" fontId="30" fillId="38" borderId="24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wrapText="1"/>
    </xf>
    <xf numFmtId="3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8" fillId="0" borderId="0" xfId="0" applyFont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0" fillId="0" borderId="0" xfId="73" applyFont="1" applyFill="1" applyAlignment="1">
      <alignment horizontal="right" wrapText="1"/>
      <protection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wrapText="1"/>
    </xf>
    <xf numFmtId="3" fontId="25" fillId="0" borderId="16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49" fontId="25" fillId="0" borderId="17" xfId="0" applyNumberFormat="1" applyFont="1" applyBorder="1" applyAlignment="1">
      <alignment horizontal="right"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/>
    </xf>
    <xf numFmtId="3" fontId="4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24" xfId="72" applyNumberFormat="1" applyFont="1" applyBorder="1" applyAlignment="1">
      <alignment vertical="center"/>
      <protection/>
    </xf>
    <xf numFmtId="4" fontId="20" fillId="0" borderId="14" xfId="72" applyNumberFormat="1" applyFont="1" applyBorder="1" applyAlignment="1">
      <alignment vertical="center"/>
      <protection/>
    </xf>
    <xf numFmtId="4" fontId="19" fillId="0" borderId="21" xfId="72" applyNumberFormat="1" applyFont="1" applyBorder="1" applyAlignment="1">
      <alignment vertical="center"/>
      <protection/>
    </xf>
    <xf numFmtId="49" fontId="0" fillId="0" borderId="14" xfId="0" applyNumberForma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3" fontId="25" fillId="0" borderId="19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/>
    </xf>
    <xf numFmtId="170" fontId="0" fillId="0" borderId="14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20" fillId="0" borderId="19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3" fontId="19" fillId="0" borderId="21" xfId="72" applyNumberFormat="1" applyFont="1" applyBorder="1" applyAlignment="1">
      <alignment horizontal="right" vertical="center"/>
      <protection/>
    </xf>
    <xf numFmtId="3" fontId="19" fillId="0" borderId="14" xfId="72" applyNumberFormat="1" applyFont="1" applyBorder="1" applyAlignment="1">
      <alignment horizontal="right" vertical="center"/>
      <protection/>
    </xf>
    <xf numFmtId="3" fontId="0" fillId="0" borderId="14" xfId="0" applyNumberFormat="1" applyBorder="1" applyAlignment="1">
      <alignment/>
    </xf>
    <xf numFmtId="3" fontId="0" fillId="0" borderId="21" xfId="72" applyNumberFormat="1" applyFont="1" applyBorder="1" applyAlignment="1">
      <alignment horizontal="right" vertical="center"/>
      <protection/>
    </xf>
    <xf numFmtId="3" fontId="0" fillId="0" borderId="14" xfId="72" applyNumberFormat="1" applyFont="1" applyBorder="1" applyAlignment="1">
      <alignment horizontal="right" vertical="center"/>
      <protection/>
    </xf>
    <xf numFmtId="4" fontId="19" fillId="0" borderId="14" xfId="72" applyNumberFormat="1" applyFont="1" applyBorder="1" applyAlignment="1">
      <alignment vertical="center"/>
      <protection/>
    </xf>
    <xf numFmtId="3" fontId="25" fillId="0" borderId="25" xfId="0" applyNumberFormat="1" applyFont="1" applyBorder="1" applyAlignment="1">
      <alignment horizontal="right" vertical="center"/>
    </xf>
    <xf numFmtId="49" fontId="0" fillId="0" borderId="14" xfId="72" applyNumberFormat="1" applyFont="1" applyBorder="1" applyAlignment="1">
      <alignment horizontal="center" vertical="center"/>
      <protection/>
    </xf>
    <xf numFmtId="49" fontId="0" fillId="0" borderId="24" xfId="72" applyNumberFormat="1" applyFont="1" applyBorder="1" applyAlignment="1">
      <alignment horizontal="center" vertical="center"/>
      <protection/>
    </xf>
    <xf numFmtId="0" fontId="0" fillId="0" borderId="24" xfId="72" applyFont="1" applyBorder="1" applyAlignment="1">
      <alignment vertical="center" wrapText="1"/>
      <protection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38" borderId="25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49" fontId="2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0" borderId="24" xfId="72" applyFont="1" applyBorder="1" applyAlignment="1">
      <alignment horizontal="center" vertical="center"/>
      <protection/>
    </xf>
    <xf numFmtId="0" fontId="20" fillId="0" borderId="25" xfId="72" applyFont="1" applyBorder="1" applyAlignment="1">
      <alignment horizontal="center" vertical="center"/>
      <protection/>
    </xf>
    <xf numFmtId="0" fontId="20" fillId="0" borderId="21" xfId="72" applyFont="1" applyBorder="1" applyAlignment="1">
      <alignment horizontal="center" vertical="center"/>
      <protection/>
    </xf>
    <xf numFmtId="0" fontId="20" fillId="38" borderId="24" xfId="0" applyFont="1" applyFill="1" applyBorder="1" applyAlignment="1">
      <alignment horizontal="left" vertical="center"/>
    </xf>
    <xf numFmtId="0" fontId="20" fillId="38" borderId="21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24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9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7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3" fontId="20" fillId="38" borderId="24" xfId="0" applyNumberFormat="1" applyFont="1" applyFill="1" applyBorder="1" applyAlignment="1">
      <alignment horizontal="center" vertical="center" wrapText="1"/>
    </xf>
    <xf numFmtId="3" fontId="20" fillId="38" borderId="25" xfId="0" applyNumberFormat="1" applyFont="1" applyFill="1" applyBorder="1" applyAlignment="1">
      <alignment horizontal="center" vertical="center" wrapText="1"/>
    </xf>
    <xf numFmtId="3" fontId="20" fillId="38" borderId="2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 wrapText="1"/>
    </xf>
    <xf numFmtId="3" fontId="20" fillId="38" borderId="10" xfId="0" applyNumberFormat="1" applyFont="1" applyFill="1" applyBorder="1" applyAlignment="1">
      <alignment horizontal="center" vertical="center" wrapText="1"/>
    </xf>
    <xf numFmtId="3" fontId="20" fillId="38" borderId="11" xfId="0" applyNumberFormat="1" applyFont="1" applyFill="1" applyBorder="1" applyAlignment="1">
      <alignment horizontal="center" vertical="center" wrapText="1"/>
    </xf>
    <xf numFmtId="3" fontId="20" fillId="38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3" fontId="42" fillId="38" borderId="14" xfId="0" applyNumberFormat="1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45" fillId="0" borderId="14" xfId="0" applyFont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3" fontId="20" fillId="38" borderId="14" xfId="0" applyNumberFormat="1" applyFont="1" applyFill="1" applyBorder="1" applyAlignment="1">
      <alignment horizontal="center" vertical="center"/>
    </xf>
    <xf numFmtId="0" fontId="30" fillId="0" borderId="30" xfId="74" applyFont="1" applyBorder="1" applyAlignment="1">
      <alignment horizontal="center"/>
      <protection/>
    </xf>
    <xf numFmtId="0" fontId="30" fillId="0" borderId="31" xfId="74" applyFont="1" applyBorder="1" applyAlignment="1">
      <alignment horizontal="center"/>
      <protection/>
    </xf>
    <xf numFmtId="0" fontId="34" fillId="0" borderId="17" xfId="74" applyFont="1" applyBorder="1" applyAlignment="1">
      <alignment horizontal="center" vertical="center"/>
      <protection/>
    </xf>
    <xf numFmtId="0" fontId="24" fillId="0" borderId="32" xfId="74" applyFont="1" applyBorder="1" applyAlignment="1">
      <alignment horizontal="left" wrapText="1"/>
      <protection/>
    </xf>
    <xf numFmtId="0" fontId="24" fillId="0" borderId="33" xfId="74" applyFont="1" applyBorder="1" applyAlignment="1">
      <alignment horizontal="left"/>
      <protection/>
    </xf>
    <xf numFmtId="0" fontId="24" fillId="0" borderId="34" xfId="74" applyFont="1" applyBorder="1" applyAlignment="1">
      <alignment horizontal="left"/>
      <protection/>
    </xf>
    <xf numFmtId="0" fontId="24" fillId="0" borderId="26" xfId="74" applyFont="1" applyBorder="1" applyAlignment="1">
      <alignment horizontal="left"/>
      <protection/>
    </xf>
    <xf numFmtId="0" fontId="24" fillId="0" borderId="0" xfId="74" applyFont="1" applyBorder="1" applyAlignment="1">
      <alignment horizontal="left"/>
      <protection/>
    </xf>
    <xf numFmtId="0" fontId="24" fillId="0" borderId="28" xfId="74" applyFont="1" applyBorder="1" applyAlignment="1">
      <alignment horizontal="left"/>
      <protection/>
    </xf>
    <xf numFmtId="0" fontId="24" fillId="0" borderId="35" xfId="74" applyFont="1" applyBorder="1" applyAlignment="1">
      <alignment horizontal="left"/>
      <protection/>
    </xf>
    <xf numFmtId="0" fontId="24" fillId="0" borderId="36" xfId="74" applyFont="1" applyBorder="1" applyAlignment="1">
      <alignment horizontal="left"/>
      <protection/>
    </xf>
    <xf numFmtId="0" fontId="24" fillId="0" borderId="37" xfId="74" applyFont="1" applyBorder="1" applyAlignment="1">
      <alignment horizontal="left"/>
      <protection/>
    </xf>
    <xf numFmtId="0" fontId="35" fillId="0" borderId="0" xfId="74" applyFont="1" applyAlignment="1">
      <alignment horizontal="left"/>
      <protection/>
    </xf>
    <xf numFmtId="0" fontId="24" fillId="0" borderId="38" xfId="74" applyFont="1" applyBorder="1" applyAlignment="1">
      <alignment horizontal="center"/>
      <protection/>
    </xf>
    <xf numFmtId="0" fontId="24" fillId="0" borderId="39" xfId="74" applyFont="1" applyBorder="1" applyAlignment="1">
      <alignment horizontal="center"/>
      <protection/>
    </xf>
    <xf numFmtId="0" fontId="24" fillId="0" borderId="40" xfId="74" applyFont="1" applyBorder="1" applyAlignment="1">
      <alignment horizontal="center"/>
      <protection/>
    </xf>
    <xf numFmtId="0" fontId="28" fillId="0" borderId="24" xfId="74" applyFont="1" applyBorder="1" applyAlignment="1">
      <alignment horizontal="center"/>
      <protection/>
    </xf>
    <xf numFmtId="0" fontId="28" fillId="0" borderId="21" xfId="74" applyFont="1" applyBorder="1" applyAlignment="1">
      <alignment horizontal="center"/>
      <protection/>
    </xf>
    <xf numFmtId="0" fontId="30" fillId="0" borderId="24" xfId="74" applyFont="1" applyBorder="1" applyAlignment="1">
      <alignment horizontal="center"/>
      <protection/>
    </xf>
    <xf numFmtId="0" fontId="30" fillId="0" borderId="21" xfId="74" applyFont="1" applyBorder="1" applyAlignment="1">
      <alignment horizontal="center"/>
      <protection/>
    </xf>
    <xf numFmtId="0" fontId="30" fillId="0" borderId="41" xfId="74" applyFont="1" applyBorder="1" applyAlignment="1">
      <alignment horizontal="center"/>
      <protection/>
    </xf>
    <xf numFmtId="0" fontId="30" fillId="0" borderId="42" xfId="74" applyFont="1" applyBorder="1" applyAlignment="1">
      <alignment horizontal="center"/>
      <protection/>
    </xf>
    <xf numFmtId="0" fontId="24" fillId="0" borderId="30" xfId="74" applyFont="1" applyBorder="1" applyAlignment="1">
      <alignment horizontal="center"/>
      <protection/>
    </xf>
    <xf numFmtId="0" fontId="24" fillId="0" borderId="43" xfId="74" applyFont="1" applyBorder="1" applyAlignment="1">
      <alignment horizontal="center"/>
      <protection/>
    </xf>
    <xf numFmtId="0" fontId="24" fillId="0" borderId="31" xfId="74" applyFont="1" applyBorder="1" applyAlignment="1">
      <alignment horizontal="center"/>
      <protection/>
    </xf>
    <xf numFmtId="3" fontId="28" fillId="38" borderId="14" xfId="74" applyNumberFormat="1" applyFont="1" applyFill="1" applyBorder="1" applyAlignment="1">
      <alignment horizontal="center" vertical="center"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0" fontId="19" fillId="0" borderId="0" xfId="74" applyFont="1" applyAlignment="1">
      <alignment horizontal="center"/>
      <protection/>
    </xf>
    <xf numFmtId="0" fontId="28" fillId="38" borderId="14" xfId="74" applyFont="1" applyFill="1" applyBorder="1" applyAlignment="1">
      <alignment horizontal="center" vertical="center"/>
      <protection/>
    </xf>
    <xf numFmtId="0" fontId="28" fillId="38" borderId="14" xfId="74" applyFont="1" applyFill="1" applyBorder="1" applyAlignment="1">
      <alignment horizontal="center" vertical="center" wrapText="1"/>
      <protection/>
    </xf>
    <xf numFmtId="49" fontId="28" fillId="38" borderId="14" xfId="74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3" xfId="73"/>
    <cellStyle name="Normalny_zal_Szczecin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266700"/>
    <xdr:sp fLocksText="0">
      <xdr:nvSpPr>
        <xdr:cNvPr id="1" name="TitusLabsSignature" descr="WKDGp7co52bXWCHJIfVMF+rdN3GDBg+F5vs4QtKgHOHi0yUt1xPBtvkkQHlAfbZJSxCU/i0cUzr0CJbRxu+Sd4H5g8DI1V850S6+DEyHOBlu9jauGwgeIgGtuYwSchOtD33Snb86AaHIw1tN7hw0Gi+E8NE14jTVKMNO4rdhT6GUGr+qnnIhRRl5YLY/dHaYP5Ydyi2KBnFBi70ySLgGVAweEniqIyzxtnTU10pmrzrh7B+o0UjGiclWMaJ0P9pwk5PjajT756mQFLT0t3zWiMf9cgrYjdM3Rm9wKvt1MiZDLvJOOQIMmUIUScv+Yx27eWDD9D3JykBGAiQtoO1woEqPvYWTHHAB//RjKokw1Gs9iZo6EjHkbL+X5/XlVi+x5Q0RG7SymYc=" hidden="1"/>
        <xdr:cNvSpPr txBox="1">
          <a:spLocks noChangeArrowheads="1"/>
        </xdr:cNvSpPr>
      </xdr:nvSpPr>
      <xdr:spPr>
        <a:xfrm>
          <a:off x="0" y="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47</xdr:row>
      <xdr:rowOff>152400</xdr:rowOff>
    </xdr:from>
    <xdr:ext cx="9382125" cy="1809750"/>
    <xdr:sp>
      <xdr:nvSpPr>
        <xdr:cNvPr id="1" name="pole tekstowe 1"/>
        <xdr:cNvSpPr txBox="1">
          <a:spLocks noChangeArrowheads="1"/>
        </xdr:cNvSpPr>
      </xdr:nvSpPr>
      <xdr:spPr>
        <a:xfrm>
          <a:off x="9525" y="4095750"/>
          <a:ext cx="93821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Uzasadnienie: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workbookViewId="0" topLeftCell="A84">
      <selection activeCell="O105" sqref="O105"/>
    </sheetView>
  </sheetViews>
  <sheetFormatPr defaultColWidth="9.140625" defaultRowHeight="12.75"/>
  <cols>
    <col min="1" max="1" width="5.8515625" style="144" customWidth="1"/>
    <col min="2" max="2" width="28.7109375" style="0" customWidth="1"/>
    <col min="3" max="3" width="12.57421875" style="0" customWidth="1"/>
    <col min="4" max="4" width="11.140625" style="0" customWidth="1"/>
    <col min="5" max="5" width="14.140625" style="0" customWidth="1"/>
    <col min="6" max="6" width="13.28125" style="0" customWidth="1"/>
    <col min="7" max="7" width="12.421875" style="0" customWidth="1"/>
    <col min="8" max="8" width="12.7109375" style="0" customWidth="1"/>
    <col min="9" max="9" width="10.8515625" style="0" customWidth="1"/>
    <col min="10" max="10" width="9.28125" style="0" bestFit="1" customWidth="1"/>
    <col min="11" max="11" width="13.28125" style="0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412</v>
      </c>
      <c r="L1" s="2"/>
    </row>
    <row r="2" spans="2:12" ht="14.25" customHeight="1">
      <c r="B2" s="3"/>
      <c r="C2" s="3"/>
      <c r="D2" s="3"/>
      <c r="E2" s="3"/>
      <c r="G2" s="1"/>
      <c r="H2" s="1"/>
      <c r="I2" s="1"/>
      <c r="J2" s="1"/>
      <c r="K2" s="2" t="s">
        <v>361</v>
      </c>
      <c r="L2" s="2"/>
    </row>
    <row r="3" spans="2:5" ht="18" hidden="1">
      <c r="B3" s="3"/>
      <c r="C3" s="3"/>
      <c r="D3" s="3"/>
      <c r="E3" s="3"/>
    </row>
    <row r="4" spans="1:5" ht="12.75" customHeight="1">
      <c r="A4" s="145"/>
      <c r="B4" s="426" t="s">
        <v>119</v>
      </c>
      <c r="C4" s="426"/>
      <c r="D4" s="426"/>
      <c r="E4" s="3"/>
    </row>
    <row r="5" spans="1:11" ht="12.75">
      <c r="A5" s="146"/>
      <c r="B5" s="4"/>
      <c r="C5" s="76"/>
      <c r="D5" s="76"/>
      <c r="E5" s="76"/>
      <c r="F5" s="427"/>
      <c r="G5" s="427"/>
      <c r="H5" s="427"/>
      <c r="I5" s="427"/>
      <c r="J5" s="427"/>
      <c r="K5" s="428"/>
    </row>
    <row r="6" spans="1:11" ht="12.75">
      <c r="A6" s="429" t="s">
        <v>0</v>
      </c>
      <c r="B6" s="430" t="s">
        <v>120</v>
      </c>
      <c r="C6" s="432" t="s">
        <v>1</v>
      </c>
      <c r="D6" s="433"/>
      <c r="E6" s="434"/>
      <c r="F6" s="441" t="s">
        <v>18</v>
      </c>
      <c r="G6" s="441"/>
      <c r="H6" s="441"/>
      <c r="I6" s="441"/>
      <c r="J6" s="441"/>
      <c r="K6" s="442"/>
    </row>
    <row r="7" spans="1:11" ht="12.75">
      <c r="A7" s="429"/>
      <c r="B7" s="430"/>
      <c r="C7" s="435"/>
      <c r="D7" s="436"/>
      <c r="E7" s="437"/>
      <c r="F7" s="435" t="s">
        <v>2</v>
      </c>
      <c r="G7" s="443" t="s">
        <v>6</v>
      </c>
      <c r="H7" s="442"/>
      <c r="I7" s="444" t="s">
        <v>4</v>
      </c>
      <c r="J7" s="443" t="s">
        <v>6</v>
      </c>
      <c r="K7" s="442"/>
    </row>
    <row r="8" spans="1:11" ht="91.5" customHeight="1">
      <c r="A8" s="429"/>
      <c r="B8" s="431"/>
      <c r="C8" s="438"/>
      <c r="D8" s="439"/>
      <c r="E8" s="440"/>
      <c r="F8" s="438"/>
      <c r="G8" s="79" t="s">
        <v>121</v>
      </c>
      <c r="H8" s="162" t="s">
        <v>122</v>
      </c>
      <c r="I8" s="431"/>
      <c r="J8" s="78" t="s">
        <v>121</v>
      </c>
      <c r="K8" s="162" t="s">
        <v>122</v>
      </c>
    </row>
    <row r="9" spans="1:11" ht="14.25" customHeight="1">
      <c r="A9" s="147"/>
      <c r="B9" s="7"/>
      <c r="C9" s="81" t="s">
        <v>19</v>
      </c>
      <c r="D9" s="82" t="s">
        <v>20</v>
      </c>
      <c r="E9" s="81" t="s">
        <v>123</v>
      </c>
      <c r="F9" s="77"/>
      <c r="G9" s="79"/>
      <c r="H9" s="80"/>
      <c r="I9" s="7"/>
      <c r="J9" s="78"/>
      <c r="K9" s="80"/>
    </row>
    <row r="10" spans="1:11" ht="12.75">
      <c r="A10" s="148">
        <v>1</v>
      </c>
      <c r="B10" s="10">
        <v>2</v>
      </c>
      <c r="C10" s="423">
        <v>3</v>
      </c>
      <c r="D10" s="424"/>
      <c r="E10" s="425"/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</row>
    <row r="11" spans="1:11" ht="20.25" customHeight="1" hidden="1">
      <c r="A11" s="87" t="s">
        <v>229</v>
      </c>
      <c r="B11" s="135" t="s">
        <v>230</v>
      </c>
      <c r="C11" s="269">
        <v>157190</v>
      </c>
      <c r="D11" s="269">
        <f>D12</f>
        <v>0</v>
      </c>
      <c r="E11" s="269">
        <f>C11+D11</f>
        <v>157190</v>
      </c>
      <c r="F11" s="270">
        <f>E11-I11</f>
        <v>157190</v>
      </c>
      <c r="G11" s="270">
        <v>161380</v>
      </c>
      <c r="H11" s="270">
        <v>0</v>
      </c>
      <c r="I11" s="270">
        <v>0</v>
      </c>
      <c r="J11" s="270">
        <v>0</v>
      </c>
      <c r="K11" s="271">
        <v>0</v>
      </c>
    </row>
    <row r="12" spans="1:11" ht="63.75" hidden="1">
      <c r="A12" s="158"/>
      <c r="B12" s="155" t="s">
        <v>323</v>
      </c>
      <c r="C12" s="272">
        <v>152800</v>
      </c>
      <c r="D12" s="272">
        <v>0</v>
      </c>
      <c r="E12" s="273">
        <f>C12+D12</f>
        <v>152800</v>
      </c>
      <c r="F12" s="274">
        <v>4190</v>
      </c>
      <c r="G12" s="274">
        <v>4190</v>
      </c>
      <c r="H12" s="274">
        <v>0</v>
      </c>
      <c r="I12" s="274">
        <v>0</v>
      </c>
      <c r="J12" s="274">
        <v>0</v>
      </c>
      <c r="K12" s="275">
        <v>0</v>
      </c>
    </row>
    <row r="13" spans="1:11" ht="30" hidden="1">
      <c r="A13" s="87" t="s">
        <v>233</v>
      </c>
      <c r="B13" s="135" t="s">
        <v>216</v>
      </c>
      <c r="C13" s="269">
        <v>0</v>
      </c>
      <c r="D13" s="269">
        <f>D14+D15</f>
        <v>0</v>
      </c>
      <c r="E13" s="269">
        <f aca="true" t="shared" si="0" ref="E13:E18">C13+D13</f>
        <v>0</v>
      </c>
      <c r="F13" s="270">
        <f>E13-I13</f>
        <v>0</v>
      </c>
      <c r="G13" s="270">
        <v>1025</v>
      </c>
      <c r="H13" s="270">
        <v>0</v>
      </c>
      <c r="I13" s="270">
        <v>0</v>
      </c>
      <c r="J13" s="270">
        <v>0</v>
      </c>
      <c r="K13" s="271">
        <v>0</v>
      </c>
    </row>
    <row r="14" spans="1:11" ht="89.25" hidden="1">
      <c r="A14" s="137"/>
      <c r="B14" s="138" t="s">
        <v>325</v>
      </c>
      <c r="C14" s="276">
        <v>3200</v>
      </c>
      <c r="D14" s="276">
        <v>0</v>
      </c>
      <c r="E14" s="277">
        <f t="shared" si="0"/>
        <v>3200</v>
      </c>
      <c r="F14" s="278">
        <v>200</v>
      </c>
      <c r="G14" s="278">
        <v>200</v>
      </c>
      <c r="H14" s="278">
        <v>0</v>
      </c>
      <c r="I14" s="278">
        <v>0</v>
      </c>
      <c r="J14" s="278">
        <v>0</v>
      </c>
      <c r="K14" s="279">
        <v>0</v>
      </c>
    </row>
    <row r="15" spans="1:11" ht="63.75" hidden="1">
      <c r="A15" s="158"/>
      <c r="B15" s="155" t="s">
        <v>323</v>
      </c>
      <c r="C15" s="273">
        <v>0</v>
      </c>
      <c r="D15" s="273">
        <v>0</v>
      </c>
      <c r="E15" s="273">
        <f t="shared" si="0"/>
        <v>0</v>
      </c>
      <c r="F15" s="275">
        <v>1025</v>
      </c>
      <c r="G15" s="275">
        <v>1025</v>
      </c>
      <c r="H15" s="275">
        <v>0</v>
      </c>
      <c r="I15" s="275">
        <v>0</v>
      </c>
      <c r="J15" s="275">
        <v>0</v>
      </c>
      <c r="K15" s="275">
        <v>0</v>
      </c>
    </row>
    <row r="16" spans="1:11" ht="20.25" customHeight="1" hidden="1">
      <c r="A16" s="236" t="s">
        <v>311</v>
      </c>
      <c r="B16" s="237" t="s">
        <v>312</v>
      </c>
      <c r="C16" s="280">
        <v>6119529</v>
      </c>
      <c r="D16" s="280">
        <f>D17+D18</f>
        <v>91616</v>
      </c>
      <c r="E16" s="280">
        <f t="shared" si="0"/>
        <v>6211145</v>
      </c>
      <c r="F16" s="281">
        <f>E16-I16</f>
        <v>6211145</v>
      </c>
      <c r="G16" s="281">
        <v>6200802</v>
      </c>
      <c r="H16" s="281">
        <v>0</v>
      </c>
      <c r="I16" s="281">
        <v>0</v>
      </c>
      <c r="J16" s="281">
        <v>0</v>
      </c>
      <c r="K16" s="282">
        <v>0</v>
      </c>
    </row>
    <row r="17" spans="1:11" ht="89.25" hidden="1">
      <c r="A17" s="158"/>
      <c r="B17" s="155" t="s">
        <v>325</v>
      </c>
      <c r="C17" s="272">
        <v>1857186</v>
      </c>
      <c r="D17" s="272">
        <v>91616</v>
      </c>
      <c r="E17" s="273">
        <f t="shared" si="0"/>
        <v>1948802</v>
      </c>
      <c r="F17" s="274">
        <v>91616</v>
      </c>
      <c r="G17" s="274">
        <v>91616</v>
      </c>
      <c r="H17" s="274">
        <v>0</v>
      </c>
      <c r="I17" s="274">
        <v>0</v>
      </c>
      <c r="J17" s="274">
        <v>0</v>
      </c>
      <c r="K17" s="275">
        <v>0</v>
      </c>
    </row>
    <row r="18" spans="1:11" ht="127.5" hidden="1">
      <c r="A18" s="137"/>
      <c r="B18" s="138" t="s">
        <v>326</v>
      </c>
      <c r="C18" s="276">
        <v>4420000</v>
      </c>
      <c r="D18" s="276">
        <v>0</v>
      </c>
      <c r="E18" s="277">
        <f t="shared" si="0"/>
        <v>4420000</v>
      </c>
      <c r="F18" s="278">
        <v>-20000</v>
      </c>
      <c r="G18" s="278">
        <v>-20000</v>
      </c>
      <c r="H18" s="278">
        <v>0</v>
      </c>
      <c r="I18" s="278">
        <v>0</v>
      </c>
      <c r="J18" s="278">
        <v>0</v>
      </c>
      <c r="K18" s="279">
        <v>0</v>
      </c>
    </row>
    <row r="19" spans="1:11" ht="30" hidden="1">
      <c r="A19" s="87" t="s">
        <v>233</v>
      </c>
      <c r="B19" s="163" t="s">
        <v>216</v>
      </c>
      <c r="C19" s="269">
        <v>1021</v>
      </c>
      <c r="D19" s="269">
        <f>D20+D21</f>
        <v>0</v>
      </c>
      <c r="E19" s="269">
        <f aca="true" t="shared" si="1" ref="E19:E32">C19+D19</f>
        <v>1021</v>
      </c>
      <c r="F19" s="270">
        <f>E19-I19</f>
        <v>1021</v>
      </c>
      <c r="G19" s="270">
        <v>1533</v>
      </c>
      <c r="H19" s="270">
        <v>0</v>
      </c>
      <c r="I19" s="270">
        <v>0</v>
      </c>
      <c r="J19" s="270">
        <v>0</v>
      </c>
      <c r="K19" s="271">
        <v>0</v>
      </c>
    </row>
    <row r="20" spans="1:11" ht="68.25" customHeight="1" hidden="1">
      <c r="A20" s="137"/>
      <c r="B20" s="138" t="s">
        <v>325</v>
      </c>
      <c r="C20" s="276">
        <v>2600</v>
      </c>
      <c r="D20" s="276">
        <v>0</v>
      </c>
      <c r="E20" s="277">
        <f t="shared" si="1"/>
        <v>2600</v>
      </c>
      <c r="F20" s="278">
        <v>999</v>
      </c>
      <c r="G20" s="278">
        <v>999</v>
      </c>
      <c r="H20" s="278">
        <v>0</v>
      </c>
      <c r="I20" s="278">
        <v>0</v>
      </c>
      <c r="J20" s="278">
        <v>0</v>
      </c>
      <c r="K20" s="279">
        <v>0</v>
      </c>
    </row>
    <row r="21" spans="1:11" ht="63.75" hidden="1">
      <c r="A21" s="137"/>
      <c r="B21" s="138" t="s">
        <v>323</v>
      </c>
      <c r="C21" s="276">
        <v>1021</v>
      </c>
      <c r="D21" s="276">
        <v>0</v>
      </c>
      <c r="E21" s="277">
        <f t="shared" si="1"/>
        <v>1021</v>
      </c>
      <c r="F21" s="278">
        <v>512</v>
      </c>
      <c r="G21" s="278">
        <v>512</v>
      </c>
      <c r="H21" s="278">
        <v>0</v>
      </c>
      <c r="I21" s="278">
        <v>0</v>
      </c>
      <c r="J21" s="278">
        <v>0</v>
      </c>
      <c r="K21" s="279">
        <v>0</v>
      </c>
    </row>
    <row r="22" spans="1:11" ht="15" hidden="1">
      <c r="A22" s="87" t="s">
        <v>56</v>
      </c>
      <c r="B22" s="135" t="s">
        <v>124</v>
      </c>
      <c r="C22" s="269">
        <v>1802106</v>
      </c>
      <c r="D22" s="269">
        <f>D23</f>
        <v>0</v>
      </c>
      <c r="E22" s="269">
        <f t="shared" si="1"/>
        <v>1802106</v>
      </c>
      <c r="F22" s="270">
        <f>E22-I22</f>
        <v>1202106</v>
      </c>
      <c r="G22" s="270">
        <v>503332</v>
      </c>
      <c r="H22" s="270">
        <v>9803</v>
      </c>
      <c r="I22" s="270">
        <v>600000</v>
      </c>
      <c r="J22" s="270">
        <v>600000</v>
      </c>
      <c r="K22" s="271">
        <v>0</v>
      </c>
    </row>
    <row r="23" spans="1:11" ht="63.75" hidden="1">
      <c r="A23" s="137"/>
      <c r="B23" s="138" t="s">
        <v>323</v>
      </c>
      <c r="C23" s="276">
        <v>360247</v>
      </c>
      <c r="D23" s="276">
        <v>0</v>
      </c>
      <c r="E23" s="277">
        <f t="shared" si="1"/>
        <v>360247</v>
      </c>
      <c r="F23" s="278">
        <v>-73915</v>
      </c>
      <c r="G23" s="278">
        <v>-73915</v>
      </c>
      <c r="H23" s="278">
        <v>0</v>
      </c>
      <c r="I23" s="278">
        <v>0</v>
      </c>
      <c r="J23" s="278">
        <v>0</v>
      </c>
      <c r="K23" s="279">
        <v>0</v>
      </c>
    </row>
    <row r="24" spans="1:11" ht="29.25" customHeight="1" hidden="1">
      <c r="A24" s="160" t="s">
        <v>233</v>
      </c>
      <c r="B24" s="161" t="s">
        <v>216</v>
      </c>
      <c r="C24" s="269">
        <v>0</v>
      </c>
      <c r="D24" s="269">
        <f>D25+D26</f>
        <v>0</v>
      </c>
      <c r="E24" s="269">
        <f t="shared" si="1"/>
        <v>0</v>
      </c>
      <c r="F24" s="283">
        <f>E24-I24</f>
        <v>0</v>
      </c>
      <c r="G24" s="283">
        <v>1021</v>
      </c>
      <c r="H24" s="283">
        <v>0</v>
      </c>
      <c r="I24" s="283">
        <v>0</v>
      </c>
      <c r="J24" s="283">
        <v>0</v>
      </c>
      <c r="K24" s="284">
        <v>0</v>
      </c>
    </row>
    <row r="25" spans="1:11" ht="6.75" customHeight="1" hidden="1">
      <c r="A25" s="137"/>
      <c r="B25" s="138" t="s">
        <v>325</v>
      </c>
      <c r="C25" s="276">
        <v>2900</v>
      </c>
      <c r="D25" s="276">
        <v>0</v>
      </c>
      <c r="E25" s="277">
        <f t="shared" si="1"/>
        <v>2900</v>
      </c>
      <c r="F25" s="278">
        <v>-300</v>
      </c>
      <c r="G25" s="278">
        <v>-300</v>
      </c>
      <c r="H25" s="278">
        <v>0</v>
      </c>
      <c r="I25" s="278">
        <v>0</v>
      </c>
      <c r="J25" s="278">
        <v>0</v>
      </c>
      <c r="K25" s="279">
        <v>0</v>
      </c>
    </row>
    <row r="26" spans="1:11" ht="63.75" hidden="1">
      <c r="A26" s="158"/>
      <c r="B26" s="138" t="s">
        <v>323</v>
      </c>
      <c r="C26" s="272">
        <v>0</v>
      </c>
      <c r="D26" s="272">
        <v>0</v>
      </c>
      <c r="E26" s="273">
        <f t="shared" si="1"/>
        <v>0</v>
      </c>
      <c r="F26" s="274">
        <v>1021</v>
      </c>
      <c r="G26" s="274">
        <v>1021</v>
      </c>
      <c r="H26" s="274">
        <v>0</v>
      </c>
      <c r="I26" s="274">
        <v>0</v>
      </c>
      <c r="J26" s="274">
        <v>0</v>
      </c>
      <c r="K26" s="275">
        <v>0</v>
      </c>
    </row>
    <row r="27" spans="1:11" ht="23.25" customHeight="1" hidden="1">
      <c r="A27" s="160" t="s">
        <v>229</v>
      </c>
      <c r="B27" s="161" t="s">
        <v>230</v>
      </c>
      <c r="C27" s="269">
        <v>176726</v>
      </c>
      <c r="D27" s="269">
        <f>D28</f>
        <v>0</v>
      </c>
      <c r="E27" s="269">
        <f t="shared" si="1"/>
        <v>176726</v>
      </c>
      <c r="F27" s="283">
        <f>E27-I27</f>
        <v>176726</v>
      </c>
      <c r="G27" s="283">
        <v>211845</v>
      </c>
      <c r="H27" s="283">
        <v>0</v>
      </c>
      <c r="I27" s="283">
        <v>0</v>
      </c>
      <c r="J27" s="283">
        <v>0</v>
      </c>
      <c r="K27" s="284">
        <v>0</v>
      </c>
    </row>
    <row r="28" spans="1:11" ht="68.25" customHeight="1" hidden="1">
      <c r="A28" s="137"/>
      <c r="B28" s="138" t="s">
        <v>323</v>
      </c>
      <c r="C28" s="276">
        <v>174126</v>
      </c>
      <c r="D28" s="276">
        <v>0</v>
      </c>
      <c r="E28" s="277">
        <f t="shared" si="1"/>
        <v>174126</v>
      </c>
      <c r="F28" s="278">
        <v>35119</v>
      </c>
      <c r="G28" s="278">
        <v>35119</v>
      </c>
      <c r="H28" s="278">
        <v>0</v>
      </c>
      <c r="I28" s="278">
        <v>0</v>
      </c>
      <c r="J28" s="278">
        <v>0</v>
      </c>
      <c r="K28" s="279">
        <v>0</v>
      </c>
    </row>
    <row r="29" spans="1:11" ht="23.25" customHeight="1" hidden="1">
      <c r="A29" s="160" t="s">
        <v>311</v>
      </c>
      <c r="B29" s="161" t="s">
        <v>312</v>
      </c>
      <c r="C29" s="269">
        <v>5976985</v>
      </c>
      <c r="D29" s="269">
        <f>D30+D31</f>
        <v>0</v>
      </c>
      <c r="E29" s="269">
        <f t="shared" si="1"/>
        <v>5976985</v>
      </c>
      <c r="F29" s="283">
        <f>E29-I29</f>
        <v>5976985</v>
      </c>
      <c r="G29" s="283">
        <v>6050082</v>
      </c>
      <c r="H29" s="283">
        <v>0</v>
      </c>
      <c r="I29" s="283">
        <v>0</v>
      </c>
      <c r="J29" s="283">
        <v>0</v>
      </c>
      <c r="K29" s="284">
        <v>0</v>
      </c>
    </row>
    <row r="30" spans="1:11" ht="68.25" customHeight="1" hidden="1">
      <c r="A30" s="137"/>
      <c r="B30" s="138" t="s">
        <v>214</v>
      </c>
      <c r="C30" s="276">
        <v>1571139</v>
      </c>
      <c r="D30" s="276">
        <v>0</v>
      </c>
      <c r="E30" s="277">
        <f t="shared" si="1"/>
        <v>1571139</v>
      </c>
      <c r="F30" s="278">
        <v>76786</v>
      </c>
      <c r="G30" s="278">
        <v>76786</v>
      </c>
      <c r="H30" s="278">
        <v>0</v>
      </c>
      <c r="I30" s="278">
        <v>0</v>
      </c>
      <c r="J30" s="278">
        <v>0</v>
      </c>
      <c r="K30" s="279">
        <v>0</v>
      </c>
    </row>
    <row r="31" spans="1:11" ht="63.75" hidden="1">
      <c r="A31" s="137"/>
      <c r="B31" s="138" t="s">
        <v>323</v>
      </c>
      <c r="C31" s="276">
        <v>0</v>
      </c>
      <c r="D31" s="276">
        <v>0</v>
      </c>
      <c r="E31" s="277">
        <f t="shared" si="1"/>
        <v>0</v>
      </c>
      <c r="F31" s="278">
        <v>4007</v>
      </c>
      <c r="G31" s="278">
        <v>4007</v>
      </c>
      <c r="H31" s="278">
        <v>0</v>
      </c>
      <c r="I31" s="278">
        <v>0</v>
      </c>
      <c r="J31" s="278">
        <v>0</v>
      </c>
      <c r="K31" s="279">
        <v>0</v>
      </c>
    </row>
    <row r="32" spans="1:11" ht="102" hidden="1">
      <c r="A32" s="158"/>
      <c r="B32" s="159" t="s">
        <v>304</v>
      </c>
      <c r="C32" s="272">
        <v>4284000</v>
      </c>
      <c r="D32" s="272">
        <v>0</v>
      </c>
      <c r="E32" s="273">
        <f t="shared" si="1"/>
        <v>4284000</v>
      </c>
      <c r="F32" s="274">
        <v>-1000</v>
      </c>
      <c r="G32" s="274">
        <v>-1000</v>
      </c>
      <c r="H32" s="274">
        <v>0</v>
      </c>
      <c r="I32" s="274">
        <v>0</v>
      </c>
      <c r="J32" s="274">
        <v>0</v>
      </c>
      <c r="K32" s="275">
        <v>0</v>
      </c>
    </row>
    <row r="33" spans="1:11" ht="30" hidden="1">
      <c r="A33" s="87" t="s">
        <v>46</v>
      </c>
      <c r="B33" s="163" t="s">
        <v>69</v>
      </c>
      <c r="C33" s="269">
        <v>445175</v>
      </c>
      <c r="D33" s="269">
        <f>D34+D75</f>
        <v>0</v>
      </c>
      <c r="E33" s="269">
        <f aca="true" t="shared" si="2" ref="E33:E42">C33+D33</f>
        <v>445175</v>
      </c>
      <c r="F33" s="270">
        <f>E33-I33</f>
        <v>1000</v>
      </c>
      <c r="G33" s="270">
        <v>233386</v>
      </c>
      <c r="H33" s="270">
        <v>0</v>
      </c>
      <c r="I33" s="270">
        <v>444175</v>
      </c>
      <c r="J33" s="270">
        <v>270000</v>
      </c>
      <c r="K33" s="271">
        <v>0</v>
      </c>
    </row>
    <row r="34" spans="1:11" ht="67.5" customHeight="1" hidden="1">
      <c r="A34" s="137"/>
      <c r="B34" s="157" t="s">
        <v>214</v>
      </c>
      <c r="C34" s="276">
        <v>0</v>
      </c>
      <c r="D34" s="276">
        <v>0</v>
      </c>
      <c r="E34" s="277">
        <f t="shared" si="2"/>
        <v>0</v>
      </c>
      <c r="F34" s="278">
        <v>233386</v>
      </c>
      <c r="G34" s="278">
        <v>233386</v>
      </c>
      <c r="H34" s="278">
        <v>0</v>
      </c>
      <c r="I34" s="278">
        <v>0</v>
      </c>
      <c r="J34" s="278">
        <v>0</v>
      </c>
      <c r="K34" s="279">
        <v>0</v>
      </c>
    </row>
    <row r="35" spans="1:11" ht="15" hidden="1">
      <c r="A35" s="87" t="s">
        <v>56</v>
      </c>
      <c r="B35" s="135" t="s">
        <v>124</v>
      </c>
      <c r="C35" s="269">
        <v>959962</v>
      </c>
      <c r="D35" s="269">
        <f>D36</f>
        <v>0</v>
      </c>
      <c r="E35" s="269">
        <f t="shared" si="2"/>
        <v>959962</v>
      </c>
      <c r="F35" s="270">
        <f>E35-I35</f>
        <v>959962</v>
      </c>
      <c r="G35" s="270">
        <v>401679</v>
      </c>
      <c r="H35" s="270">
        <v>41257</v>
      </c>
      <c r="I35" s="270">
        <v>0</v>
      </c>
      <c r="J35" s="270">
        <v>0</v>
      </c>
      <c r="K35" s="271">
        <v>0</v>
      </c>
    </row>
    <row r="36" spans="1:11" ht="62.25" customHeight="1" hidden="1">
      <c r="A36" s="137"/>
      <c r="B36" s="138" t="s">
        <v>214</v>
      </c>
      <c r="C36" s="276">
        <v>36162</v>
      </c>
      <c r="D36" s="276">
        <v>0</v>
      </c>
      <c r="E36" s="277">
        <f t="shared" si="2"/>
        <v>36162</v>
      </c>
      <c r="F36" s="278">
        <v>7033</v>
      </c>
      <c r="G36" s="278">
        <v>7033</v>
      </c>
      <c r="H36" s="278">
        <v>0</v>
      </c>
      <c r="I36" s="278">
        <v>0</v>
      </c>
      <c r="J36" s="278">
        <v>0</v>
      </c>
      <c r="K36" s="279">
        <v>0</v>
      </c>
    </row>
    <row r="37" spans="1:11" ht="15" hidden="1">
      <c r="A37" s="87" t="s">
        <v>56</v>
      </c>
      <c r="B37" s="135" t="s">
        <v>124</v>
      </c>
      <c r="C37" s="269">
        <v>1890141</v>
      </c>
      <c r="D37" s="269">
        <f>D38</f>
        <v>0</v>
      </c>
      <c r="E37" s="269">
        <f t="shared" si="2"/>
        <v>1890141</v>
      </c>
      <c r="F37" s="270">
        <f>E37-I37</f>
        <v>1190141</v>
      </c>
      <c r="G37" s="270">
        <v>612624</v>
      </c>
      <c r="H37" s="270">
        <v>39212</v>
      </c>
      <c r="I37" s="270">
        <v>700000</v>
      </c>
      <c r="J37" s="270">
        <v>700000</v>
      </c>
      <c r="K37" s="271">
        <v>0</v>
      </c>
    </row>
    <row r="38" spans="1:11" ht="76.5" hidden="1">
      <c r="A38" s="137"/>
      <c r="B38" s="138" t="s">
        <v>214</v>
      </c>
      <c r="C38" s="276">
        <v>57069</v>
      </c>
      <c r="D38" s="276">
        <v>0</v>
      </c>
      <c r="E38" s="277">
        <f t="shared" si="2"/>
        <v>57069</v>
      </c>
      <c r="F38" s="278">
        <v>1375</v>
      </c>
      <c r="G38" s="278">
        <v>1375</v>
      </c>
      <c r="H38" s="278">
        <v>0</v>
      </c>
      <c r="I38" s="278">
        <v>0</v>
      </c>
      <c r="J38" s="278">
        <v>0</v>
      </c>
      <c r="K38" s="279">
        <v>0</v>
      </c>
    </row>
    <row r="39" spans="1:11" ht="102" hidden="1">
      <c r="A39" s="137"/>
      <c r="B39" s="138" t="s">
        <v>304</v>
      </c>
      <c r="C39" s="276">
        <v>2693477</v>
      </c>
      <c r="D39" s="276">
        <v>0</v>
      </c>
      <c r="E39" s="277">
        <f>C39+D39</f>
        <v>2693477</v>
      </c>
      <c r="F39" s="278">
        <v>355550</v>
      </c>
      <c r="G39" s="278">
        <v>355550</v>
      </c>
      <c r="H39" s="278">
        <v>0</v>
      </c>
      <c r="I39" s="278">
        <v>0</v>
      </c>
      <c r="J39" s="278">
        <v>0</v>
      </c>
      <c r="K39" s="279">
        <v>0</v>
      </c>
    </row>
    <row r="40" spans="1:11" ht="102" hidden="1">
      <c r="A40" s="137"/>
      <c r="B40" s="156" t="s">
        <v>304</v>
      </c>
      <c r="C40" s="276">
        <v>0</v>
      </c>
      <c r="D40" s="276">
        <v>2693477</v>
      </c>
      <c r="E40" s="277">
        <f t="shared" si="2"/>
        <v>2693477</v>
      </c>
      <c r="F40" s="278">
        <v>2693477</v>
      </c>
      <c r="G40" s="278">
        <v>2693477</v>
      </c>
      <c r="H40" s="278">
        <v>0</v>
      </c>
      <c r="I40" s="278">
        <v>0</v>
      </c>
      <c r="J40" s="278">
        <v>0</v>
      </c>
      <c r="K40" s="279">
        <v>0</v>
      </c>
    </row>
    <row r="41" spans="1:11" ht="30" hidden="1">
      <c r="A41" s="87" t="s">
        <v>233</v>
      </c>
      <c r="B41" s="135" t="s">
        <v>216</v>
      </c>
      <c r="C41" s="269">
        <v>0</v>
      </c>
      <c r="D41" s="269">
        <f>D42+D44</f>
        <v>0</v>
      </c>
      <c r="E41" s="269">
        <f>C41+D41</f>
        <v>0</v>
      </c>
      <c r="F41" s="270">
        <f>E41-I41</f>
        <v>0</v>
      </c>
      <c r="G41" s="270">
        <v>1048</v>
      </c>
      <c r="H41" s="270">
        <v>0</v>
      </c>
      <c r="I41" s="270">
        <v>0</v>
      </c>
      <c r="J41" s="270">
        <v>0</v>
      </c>
      <c r="K41" s="271">
        <v>0</v>
      </c>
    </row>
    <row r="42" spans="1:11" ht="42" customHeight="1" hidden="1">
      <c r="A42" s="149"/>
      <c r="B42" s="83" t="s">
        <v>215</v>
      </c>
      <c r="C42" s="285">
        <v>0</v>
      </c>
      <c r="D42" s="285">
        <v>0</v>
      </c>
      <c r="E42" s="286">
        <f t="shared" si="2"/>
        <v>0</v>
      </c>
      <c r="F42" s="287">
        <v>1048</v>
      </c>
      <c r="G42" s="287">
        <v>1048</v>
      </c>
      <c r="H42" s="287">
        <v>0</v>
      </c>
      <c r="I42" s="287">
        <v>0</v>
      </c>
      <c r="J42" s="287">
        <v>0</v>
      </c>
      <c r="K42" s="286">
        <v>0</v>
      </c>
    </row>
    <row r="43" spans="1:11" ht="67.5" customHeight="1" hidden="1">
      <c r="A43" s="150">
        <v>854</v>
      </c>
      <c r="B43" s="139" t="s">
        <v>216</v>
      </c>
      <c r="C43" s="174">
        <v>0</v>
      </c>
      <c r="D43" s="288">
        <f>D44</f>
        <v>0</v>
      </c>
      <c r="E43" s="268">
        <v>1475</v>
      </c>
      <c r="F43" s="267">
        <v>1475</v>
      </c>
      <c r="G43" s="267">
        <v>1475</v>
      </c>
      <c r="H43" s="267">
        <v>0</v>
      </c>
      <c r="I43" s="267">
        <v>0</v>
      </c>
      <c r="J43" s="267">
        <v>0</v>
      </c>
      <c r="K43" s="267">
        <v>0</v>
      </c>
    </row>
    <row r="44" spans="1:11" ht="68.25" customHeight="1" hidden="1">
      <c r="A44" s="149"/>
      <c r="B44" s="83" t="s">
        <v>215</v>
      </c>
      <c r="C44" s="97">
        <v>135350</v>
      </c>
      <c r="D44" s="285">
        <v>0</v>
      </c>
      <c r="E44" s="286">
        <f aca="true" t="shared" si="3" ref="E44:E58">C44+D44</f>
        <v>135350</v>
      </c>
      <c r="F44" s="287">
        <v>0</v>
      </c>
      <c r="G44" s="287">
        <v>0</v>
      </c>
      <c r="H44" s="287">
        <v>0</v>
      </c>
      <c r="I44" s="287">
        <v>0</v>
      </c>
      <c r="J44" s="287">
        <v>0</v>
      </c>
      <c r="K44" s="287">
        <v>0</v>
      </c>
    </row>
    <row r="45" spans="1:11" s="130" customFormat="1" ht="18" customHeight="1" hidden="1">
      <c r="A45" s="149"/>
      <c r="B45" s="83" t="s">
        <v>215</v>
      </c>
      <c r="C45" s="285">
        <v>139236</v>
      </c>
      <c r="D45" s="285">
        <v>0</v>
      </c>
      <c r="E45" s="286">
        <f t="shared" si="3"/>
        <v>139236</v>
      </c>
      <c r="F45" s="287">
        <v>102</v>
      </c>
      <c r="G45" s="287">
        <v>102</v>
      </c>
      <c r="H45" s="287">
        <v>0</v>
      </c>
      <c r="I45" s="287">
        <v>0</v>
      </c>
      <c r="J45" s="287">
        <v>0</v>
      </c>
      <c r="K45" s="287">
        <v>0</v>
      </c>
    </row>
    <row r="46" spans="1:11" ht="41.25" customHeight="1" hidden="1">
      <c r="A46" s="149"/>
      <c r="B46" s="83" t="s">
        <v>215</v>
      </c>
      <c r="C46" s="97">
        <v>135350</v>
      </c>
      <c r="D46" s="285">
        <v>0</v>
      </c>
      <c r="E46" s="286">
        <f t="shared" si="3"/>
        <v>135350</v>
      </c>
      <c r="F46" s="287">
        <v>0</v>
      </c>
      <c r="G46" s="287">
        <v>0</v>
      </c>
      <c r="H46" s="287">
        <v>0</v>
      </c>
      <c r="I46" s="287">
        <v>0</v>
      </c>
      <c r="J46" s="287">
        <v>0</v>
      </c>
      <c r="K46" s="287">
        <v>0</v>
      </c>
    </row>
    <row r="47" spans="1:11" ht="41.25" customHeight="1" hidden="1">
      <c r="A47" s="149"/>
      <c r="B47" s="83" t="s">
        <v>215</v>
      </c>
      <c r="C47" s="285">
        <v>54648</v>
      </c>
      <c r="D47" s="285">
        <v>0</v>
      </c>
      <c r="E47" s="286">
        <f t="shared" si="3"/>
        <v>54648</v>
      </c>
      <c r="F47" s="287">
        <v>-42021</v>
      </c>
      <c r="G47" s="287">
        <v>-42021</v>
      </c>
      <c r="H47" s="287">
        <v>0</v>
      </c>
      <c r="I47" s="287">
        <v>0</v>
      </c>
      <c r="J47" s="287">
        <v>0</v>
      </c>
      <c r="K47" s="287">
        <v>0</v>
      </c>
    </row>
    <row r="48" spans="1:11" ht="41.25" customHeight="1" hidden="1">
      <c r="A48" s="149"/>
      <c r="B48" s="83" t="s">
        <v>215</v>
      </c>
      <c r="C48" s="285">
        <v>12627</v>
      </c>
      <c r="D48" s="285">
        <v>0</v>
      </c>
      <c r="E48" s="286">
        <f t="shared" si="3"/>
        <v>12627</v>
      </c>
      <c r="F48" s="287">
        <v>42021</v>
      </c>
      <c r="G48" s="287">
        <v>42021</v>
      </c>
      <c r="H48" s="287">
        <v>0</v>
      </c>
      <c r="I48" s="287">
        <v>0</v>
      </c>
      <c r="J48" s="287">
        <v>0</v>
      </c>
      <c r="K48" s="287">
        <v>0</v>
      </c>
    </row>
    <row r="49" spans="1:11" s="130" customFormat="1" ht="15.75" customHeight="1" hidden="1">
      <c r="A49" s="153" t="s">
        <v>46</v>
      </c>
      <c r="B49" s="139" t="s">
        <v>69</v>
      </c>
      <c r="C49" s="289">
        <v>500</v>
      </c>
      <c r="D49" s="289">
        <f>D50+D56</f>
        <v>0</v>
      </c>
      <c r="E49" s="290">
        <f t="shared" si="3"/>
        <v>500</v>
      </c>
      <c r="F49" s="291">
        <f>E49-I49</f>
        <v>500</v>
      </c>
      <c r="G49" s="291">
        <v>139886</v>
      </c>
      <c r="H49" s="291">
        <v>0</v>
      </c>
      <c r="I49" s="291">
        <v>0</v>
      </c>
      <c r="J49" s="291">
        <v>0</v>
      </c>
      <c r="K49" s="292">
        <v>0</v>
      </c>
    </row>
    <row r="50" spans="1:11" ht="60.75" customHeight="1" hidden="1">
      <c r="A50" s="154"/>
      <c r="B50" s="83" t="s">
        <v>214</v>
      </c>
      <c r="C50" s="285">
        <v>1209072</v>
      </c>
      <c r="D50" s="285">
        <v>0</v>
      </c>
      <c r="E50" s="286">
        <f t="shared" si="3"/>
        <v>1209072</v>
      </c>
      <c r="F50" s="287">
        <v>9400</v>
      </c>
      <c r="G50" s="287">
        <v>9400</v>
      </c>
      <c r="H50" s="287">
        <v>0</v>
      </c>
      <c r="I50" s="287">
        <v>0</v>
      </c>
      <c r="J50" s="287">
        <v>0</v>
      </c>
      <c r="K50" s="287">
        <v>0</v>
      </c>
    </row>
    <row r="51" spans="1:11" ht="41.25" customHeight="1" hidden="1">
      <c r="A51" s="154"/>
      <c r="B51" s="83" t="s">
        <v>215</v>
      </c>
      <c r="C51" s="285">
        <v>137236</v>
      </c>
      <c r="D51" s="285">
        <v>0</v>
      </c>
      <c r="E51" s="286">
        <f t="shared" si="3"/>
        <v>137236</v>
      </c>
      <c r="F51" s="287">
        <v>2000</v>
      </c>
      <c r="G51" s="287">
        <v>2000</v>
      </c>
      <c r="H51" s="287">
        <v>0</v>
      </c>
      <c r="I51" s="286">
        <v>0</v>
      </c>
      <c r="J51" s="287"/>
      <c r="K51" s="286">
        <v>0</v>
      </c>
    </row>
    <row r="52" spans="1:11" ht="41.25" customHeight="1" hidden="1">
      <c r="A52" s="154"/>
      <c r="B52" s="83" t="s">
        <v>215</v>
      </c>
      <c r="C52" s="285">
        <v>139458</v>
      </c>
      <c r="D52" s="285">
        <v>0</v>
      </c>
      <c r="E52" s="286">
        <f t="shared" si="3"/>
        <v>139458</v>
      </c>
      <c r="F52" s="287">
        <v>24415</v>
      </c>
      <c r="G52" s="287">
        <v>24415</v>
      </c>
      <c r="H52" s="287">
        <v>0</v>
      </c>
      <c r="I52" s="287">
        <v>0</v>
      </c>
      <c r="J52" s="287">
        <v>0</v>
      </c>
      <c r="K52" s="287">
        <v>0</v>
      </c>
    </row>
    <row r="53" spans="1:11" s="141" customFormat="1" ht="25.5" customHeight="1" hidden="1">
      <c r="A53" s="143">
        <v>854</v>
      </c>
      <c r="B53" s="142" t="s">
        <v>255</v>
      </c>
      <c r="C53" s="289">
        <v>12860</v>
      </c>
      <c r="D53" s="289">
        <f>D54+D55</f>
        <v>0</v>
      </c>
      <c r="E53" s="290">
        <f t="shared" si="3"/>
        <v>12860</v>
      </c>
      <c r="F53" s="291">
        <f>E53-I53</f>
        <v>12860</v>
      </c>
      <c r="G53" s="291">
        <v>16252</v>
      </c>
      <c r="H53" s="291">
        <v>0</v>
      </c>
      <c r="I53" s="291">
        <v>0</v>
      </c>
      <c r="J53" s="291">
        <v>0</v>
      </c>
      <c r="K53" s="292">
        <v>0</v>
      </c>
    </row>
    <row r="54" spans="1:11" ht="40.5" customHeight="1" hidden="1">
      <c r="A54" s="154"/>
      <c r="B54" s="83" t="s">
        <v>215</v>
      </c>
      <c r="C54" s="285">
        <v>1460</v>
      </c>
      <c r="D54" s="285">
        <v>0</v>
      </c>
      <c r="E54" s="286">
        <f t="shared" si="3"/>
        <v>1460</v>
      </c>
      <c r="F54" s="287">
        <v>2960</v>
      </c>
      <c r="G54" s="287">
        <v>2960</v>
      </c>
      <c r="H54" s="287">
        <v>0</v>
      </c>
      <c r="I54" s="287">
        <v>0</v>
      </c>
      <c r="J54" s="287">
        <v>0</v>
      </c>
      <c r="K54" s="287">
        <v>0</v>
      </c>
    </row>
    <row r="55" spans="1:11" ht="72" customHeight="1" hidden="1">
      <c r="A55" s="154"/>
      <c r="B55" s="83" t="s">
        <v>254</v>
      </c>
      <c r="C55" s="285">
        <v>11400</v>
      </c>
      <c r="D55" s="285">
        <v>0</v>
      </c>
      <c r="E55" s="286">
        <f t="shared" si="3"/>
        <v>11400</v>
      </c>
      <c r="F55" s="287">
        <v>432</v>
      </c>
      <c r="G55" s="287">
        <v>432</v>
      </c>
      <c r="H55" s="287">
        <v>0</v>
      </c>
      <c r="I55" s="287">
        <v>0</v>
      </c>
      <c r="J55" s="287">
        <v>0</v>
      </c>
      <c r="K55" s="287">
        <v>0</v>
      </c>
    </row>
    <row r="56" spans="1:11" ht="64.5" customHeight="1" hidden="1">
      <c r="A56" s="154"/>
      <c r="B56" s="83" t="s">
        <v>214</v>
      </c>
      <c r="C56" s="285">
        <v>0</v>
      </c>
      <c r="D56" s="285">
        <v>0</v>
      </c>
      <c r="E56" s="286">
        <f t="shared" si="3"/>
        <v>0</v>
      </c>
      <c r="F56" s="287">
        <v>139886</v>
      </c>
      <c r="G56" s="287">
        <v>139886</v>
      </c>
      <c r="H56" s="287">
        <v>0</v>
      </c>
      <c r="I56" s="287">
        <v>0</v>
      </c>
      <c r="J56" s="287">
        <v>0</v>
      </c>
      <c r="K56" s="287">
        <v>0</v>
      </c>
    </row>
    <row r="57" spans="1:11" ht="12.75" customHeight="1" hidden="1">
      <c r="A57" s="153" t="s">
        <v>46</v>
      </c>
      <c r="B57" s="139" t="s">
        <v>69</v>
      </c>
      <c r="C57" s="289">
        <v>255386</v>
      </c>
      <c r="D57" s="289">
        <f>D58</f>
        <v>0</v>
      </c>
      <c r="E57" s="290">
        <f t="shared" si="3"/>
        <v>255386</v>
      </c>
      <c r="F57" s="291">
        <f>E57-I57</f>
        <v>140386</v>
      </c>
      <c r="G57" s="291">
        <v>267947</v>
      </c>
      <c r="H57" s="291">
        <v>0</v>
      </c>
      <c r="I57" s="291">
        <v>115000</v>
      </c>
      <c r="J57" s="291">
        <v>0</v>
      </c>
      <c r="K57" s="292">
        <v>0</v>
      </c>
    </row>
    <row r="58" spans="1:11" ht="64.5" customHeight="1" hidden="1">
      <c r="A58" s="154"/>
      <c r="B58" s="83" t="s">
        <v>214</v>
      </c>
      <c r="C58" s="285">
        <v>139886</v>
      </c>
      <c r="D58" s="285">
        <v>0</v>
      </c>
      <c r="E58" s="286">
        <f t="shared" si="3"/>
        <v>139886</v>
      </c>
      <c r="F58" s="287">
        <v>128061</v>
      </c>
      <c r="G58" s="287">
        <v>128061</v>
      </c>
      <c r="H58" s="287">
        <v>0</v>
      </c>
      <c r="I58" s="287">
        <v>0</v>
      </c>
      <c r="J58" s="287">
        <v>0</v>
      </c>
      <c r="K58" s="287">
        <v>0</v>
      </c>
    </row>
    <row r="59" spans="1:11" ht="14.25" customHeight="1" hidden="1">
      <c r="A59" s="153" t="s">
        <v>229</v>
      </c>
      <c r="B59" s="139" t="s">
        <v>230</v>
      </c>
      <c r="C59" s="289">
        <v>1459510</v>
      </c>
      <c r="D59" s="289">
        <f>D60+D66</f>
        <v>0</v>
      </c>
      <c r="E59" s="290">
        <f aca="true" t="shared" si="4" ref="E59:E65">C59+D59</f>
        <v>1459510</v>
      </c>
      <c r="F59" s="291">
        <f>E59-I59</f>
        <v>1459510</v>
      </c>
      <c r="G59" s="291">
        <v>1450140</v>
      </c>
      <c r="H59" s="291">
        <v>0</v>
      </c>
      <c r="I59" s="291">
        <v>0</v>
      </c>
      <c r="J59" s="291">
        <v>0</v>
      </c>
      <c r="K59" s="292">
        <v>0</v>
      </c>
    </row>
    <row r="60" spans="1:11" ht="64.5" customHeight="1" hidden="1">
      <c r="A60" s="154"/>
      <c r="B60" s="83" t="s">
        <v>214</v>
      </c>
      <c r="C60" s="285">
        <v>1292151</v>
      </c>
      <c r="D60" s="285">
        <v>0</v>
      </c>
      <c r="E60" s="286">
        <f t="shared" si="4"/>
        <v>1292151</v>
      </c>
      <c r="F60" s="287">
        <v>33</v>
      </c>
      <c r="G60" s="287">
        <v>33</v>
      </c>
      <c r="H60" s="287">
        <v>0</v>
      </c>
      <c r="I60" s="287">
        <v>0</v>
      </c>
      <c r="J60" s="287">
        <v>0</v>
      </c>
      <c r="K60" s="287">
        <v>0</v>
      </c>
    </row>
    <row r="61" spans="1:11" s="130" customFormat="1" ht="18.75" customHeight="1" hidden="1">
      <c r="A61" s="153" t="s">
        <v>229</v>
      </c>
      <c r="B61" s="139" t="s">
        <v>230</v>
      </c>
      <c r="C61" s="289">
        <v>1381873</v>
      </c>
      <c r="D61" s="289">
        <f>D62+D63</f>
        <v>0</v>
      </c>
      <c r="E61" s="290">
        <f t="shared" si="4"/>
        <v>1381873</v>
      </c>
      <c r="F61" s="291">
        <f>E61-I61</f>
        <v>1381873</v>
      </c>
      <c r="G61" s="291">
        <v>1375163</v>
      </c>
      <c r="H61" s="291">
        <v>0</v>
      </c>
      <c r="I61" s="291">
        <v>0</v>
      </c>
      <c r="J61" s="291">
        <v>0</v>
      </c>
      <c r="K61" s="292">
        <v>0</v>
      </c>
    </row>
    <row r="62" spans="1:11" ht="64.5" customHeight="1" hidden="1">
      <c r="A62" s="154"/>
      <c r="B62" s="83" t="s">
        <v>214</v>
      </c>
      <c r="C62" s="285">
        <v>1238753</v>
      </c>
      <c r="D62" s="285">
        <v>0</v>
      </c>
      <c r="E62" s="286">
        <f t="shared" si="4"/>
        <v>1238753</v>
      </c>
      <c r="F62" s="287">
        <v>200</v>
      </c>
      <c r="G62" s="287">
        <v>200</v>
      </c>
      <c r="H62" s="287">
        <v>0</v>
      </c>
      <c r="I62" s="287">
        <v>0</v>
      </c>
      <c r="J62" s="287">
        <v>0</v>
      </c>
      <c r="K62" s="287">
        <v>0</v>
      </c>
    </row>
    <row r="63" spans="1:11" ht="64.5" customHeight="1" hidden="1">
      <c r="A63" s="154"/>
      <c r="B63" s="83" t="s">
        <v>215</v>
      </c>
      <c r="C63" s="285">
        <v>135920</v>
      </c>
      <c r="D63" s="285">
        <v>0</v>
      </c>
      <c r="E63" s="286">
        <f t="shared" si="4"/>
        <v>135920</v>
      </c>
      <c r="F63" s="287">
        <v>290</v>
      </c>
      <c r="G63" s="287">
        <v>290</v>
      </c>
      <c r="H63" s="287">
        <v>0</v>
      </c>
      <c r="I63" s="287">
        <v>0</v>
      </c>
      <c r="J63" s="287">
        <v>0</v>
      </c>
      <c r="K63" s="287">
        <v>0</v>
      </c>
    </row>
    <row r="64" spans="1:11" ht="19.5" customHeight="1" hidden="1">
      <c r="A64" s="153" t="s">
        <v>233</v>
      </c>
      <c r="B64" s="139" t="s">
        <v>216</v>
      </c>
      <c r="C64" s="289">
        <v>4254</v>
      </c>
      <c r="D64" s="289">
        <f>D65</f>
        <v>0</v>
      </c>
      <c r="E64" s="290">
        <f t="shared" si="4"/>
        <v>4254</v>
      </c>
      <c r="F64" s="291">
        <f>E64-I64</f>
        <v>4254</v>
      </c>
      <c r="G64" s="291">
        <v>14054</v>
      </c>
      <c r="H64" s="291">
        <v>0</v>
      </c>
      <c r="I64" s="291">
        <v>0</v>
      </c>
      <c r="J64" s="291">
        <v>0</v>
      </c>
      <c r="K64" s="292">
        <v>0</v>
      </c>
    </row>
    <row r="65" spans="1:11" ht="78" customHeight="1" hidden="1">
      <c r="A65" s="154"/>
      <c r="B65" s="83" t="s">
        <v>254</v>
      </c>
      <c r="C65" s="285">
        <v>0</v>
      </c>
      <c r="D65" s="285">
        <v>0</v>
      </c>
      <c r="E65" s="286">
        <f t="shared" si="4"/>
        <v>0</v>
      </c>
      <c r="F65" s="287">
        <v>9800</v>
      </c>
      <c r="G65" s="287">
        <v>9800</v>
      </c>
      <c r="H65" s="287">
        <v>0</v>
      </c>
      <c r="I65" s="287">
        <v>0</v>
      </c>
      <c r="J65" s="287">
        <v>0</v>
      </c>
      <c r="K65" s="287">
        <v>0</v>
      </c>
    </row>
    <row r="66" spans="1:11" ht="39.75" customHeight="1" hidden="1">
      <c r="A66" s="154"/>
      <c r="B66" s="83" t="s">
        <v>215</v>
      </c>
      <c r="C66" s="285">
        <v>160352</v>
      </c>
      <c r="D66" s="285">
        <v>0</v>
      </c>
      <c r="E66" s="286">
        <f>C66+D66</f>
        <v>160352</v>
      </c>
      <c r="F66" s="287">
        <v>-2396</v>
      </c>
      <c r="G66" s="287">
        <v>-2396</v>
      </c>
      <c r="H66" s="287">
        <v>0</v>
      </c>
      <c r="I66" s="287">
        <v>0</v>
      </c>
      <c r="J66" s="287">
        <v>0</v>
      </c>
      <c r="K66" s="287">
        <v>0</v>
      </c>
    </row>
    <row r="67" spans="1:11" ht="18" customHeight="1" hidden="1">
      <c r="A67" s="153" t="s">
        <v>233</v>
      </c>
      <c r="B67" s="139" t="s">
        <v>216</v>
      </c>
      <c r="C67" s="289">
        <v>14054</v>
      </c>
      <c r="D67" s="289">
        <f>D68</f>
        <v>0</v>
      </c>
      <c r="E67" s="290">
        <f>C67+D67</f>
        <v>14054</v>
      </c>
      <c r="F67" s="291">
        <f>E67-I67</f>
        <v>14054</v>
      </c>
      <c r="G67" s="291">
        <v>16172</v>
      </c>
      <c r="H67" s="291">
        <v>0</v>
      </c>
      <c r="I67" s="291">
        <v>0</v>
      </c>
      <c r="J67" s="291">
        <v>0</v>
      </c>
      <c r="K67" s="292">
        <v>0</v>
      </c>
    </row>
    <row r="68" spans="1:11" ht="41.25" customHeight="1" hidden="1">
      <c r="A68" s="154"/>
      <c r="B68" s="83" t="s">
        <v>215</v>
      </c>
      <c r="C68" s="285">
        <v>4254</v>
      </c>
      <c r="D68" s="285">
        <v>0</v>
      </c>
      <c r="E68" s="286">
        <f>C68+D68</f>
        <v>4254</v>
      </c>
      <c r="F68" s="287">
        <v>2118</v>
      </c>
      <c r="G68" s="287">
        <v>2118</v>
      </c>
      <c r="H68" s="287">
        <v>0</v>
      </c>
      <c r="I68" s="287">
        <v>0</v>
      </c>
      <c r="J68" s="287">
        <v>0</v>
      </c>
      <c r="K68" s="287">
        <v>0</v>
      </c>
    </row>
    <row r="69" spans="1:11" ht="30" hidden="1">
      <c r="A69" s="87" t="s">
        <v>233</v>
      </c>
      <c r="B69" s="135" t="s">
        <v>216</v>
      </c>
      <c r="C69" s="269">
        <v>0</v>
      </c>
      <c r="D69" s="269">
        <f>D70</f>
        <v>0</v>
      </c>
      <c r="E69" s="269">
        <f>C69+D69</f>
        <v>0</v>
      </c>
      <c r="F69" s="270">
        <f>E69-I69</f>
        <v>0</v>
      </c>
      <c r="G69" s="270">
        <v>2039</v>
      </c>
      <c r="H69" s="270">
        <v>0</v>
      </c>
      <c r="I69" s="270">
        <v>0</v>
      </c>
      <c r="J69" s="270">
        <v>0</v>
      </c>
      <c r="K69" s="271">
        <v>0</v>
      </c>
    </row>
    <row r="70" spans="1:11" ht="39" customHeight="1" hidden="1">
      <c r="A70" s="137"/>
      <c r="B70" s="138" t="s">
        <v>215</v>
      </c>
      <c r="C70" s="276">
        <v>0</v>
      </c>
      <c r="D70" s="276">
        <v>0</v>
      </c>
      <c r="E70" s="277">
        <f>C70+D70</f>
        <v>0</v>
      </c>
      <c r="F70" s="278">
        <v>2039</v>
      </c>
      <c r="G70" s="278">
        <v>2039</v>
      </c>
      <c r="H70" s="278"/>
      <c r="I70" s="278"/>
      <c r="J70" s="278"/>
      <c r="K70" s="279"/>
    </row>
    <row r="71" spans="1:11" ht="9" customHeight="1" hidden="1">
      <c r="A71" s="137"/>
      <c r="B71" s="155" t="s">
        <v>215</v>
      </c>
      <c r="C71" s="276">
        <v>124300</v>
      </c>
      <c r="D71" s="276">
        <v>0</v>
      </c>
      <c r="E71" s="277">
        <f aca="true" t="shared" si="5" ref="E71:E88">C71+D71</f>
        <v>124300</v>
      </c>
      <c r="F71" s="278">
        <v>22181</v>
      </c>
      <c r="G71" s="278">
        <v>22181</v>
      </c>
      <c r="H71" s="278">
        <v>0</v>
      </c>
      <c r="I71" s="278">
        <v>0</v>
      </c>
      <c r="J71" s="278">
        <v>0</v>
      </c>
      <c r="K71" s="279">
        <v>0</v>
      </c>
    </row>
    <row r="72" spans="1:11" ht="30" customHeight="1" hidden="1">
      <c r="A72" s="87" t="s">
        <v>233</v>
      </c>
      <c r="B72" s="135" t="s">
        <v>216</v>
      </c>
      <c r="C72" s="269">
        <v>4874</v>
      </c>
      <c r="D72" s="269">
        <f>D73+D74</f>
        <v>0</v>
      </c>
      <c r="E72" s="269">
        <f t="shared" si="5"/>
        <v>4874</v>
      </c>
      <c r="F72" s="270">
        <f>E72-I72</f>
        <v>4874</v>
      </c>
      <c r="G72" s="270">
        <v>6438</v>
      </c>
      <c r="H72" s="270">
        <v>0</v>
      </c>
      <c r="I72" s="270">
        <v>0</v>
      </c>
      <c r="J72" s="270">
        <v>0</v>
      </c>
      <c r="K72" s="271">
        <v>0</v>
      </c>
    </row>
    <row r="73" spans="1:11" ht="45.75" customHeight="1" hidden="1">
      <c r="A73" s="87"/>
      <c r="B73" s="157" t="s">
        <v>215</v>
      </c>
      <c r="C73" s="276">
        <v>2039</v>
      </c>
      <c r="D73" s="276">
        <v>0</v>
      </c>
      <c r="E73" s="277">
        <f t="shared" si="5"/>
        <v>2039</v>
      </c>
      <c r="F73" s="278">
        <v>1474</v>
      </c>
      <c r="G73" s="278">
        <v>1474</v>
      </c>
      <c r="H73" s="278">
        <v>0</v>
      </c>
      <c r="I73" s="278">
        <v>0</v>
      </c>
      <c r="J73" s="278">
        <v>0</v>
      </c>
      <c r="K73" s="279">
        <v>0</v>
      </c>
    </row>
    <row r="74" spans="1:11" ht="69" customHeight="1" hidden="1">
      <c r="A74" s="137"/>
      <c r="B74" s="157" t="s">
        <v>254</v>
      </c>
      <c r="C74" s="276">
        <v>4874</v>
      </c>
      <c r="D74" s="276">
        <v>0</v>
      </c>
      <c r="E74" s="277">
        <f t="shared" si="5"/>
        <v>4874</v>
      </c>
      <c r="F74" s="278">
        <v>90</v>
      </c>
      <c r="G74" s="278">
        <v>90</v>
      </c>
      <c r="H74" s="278">
        <v>0</v>
      </c>
      <c r="I74" s="278">
        <v>0</v>
      </c>
      <c r="J74" s="278">
        <v>0</v>
      </c>
      <c r="K74" s="279">
        <v>0</v>
      </c>
    </row>
    <row r="75" spans="1:11" ht="42" customHeight="1" hidden="1">
      <c r="A75" s="137"/>
      <c r="B75" s="157" t="s">
        <v>215</v>
      </c>
      <c r="C75" s="276">
        <v>174539</v>
      </c>
      <c r="D75" s="276">
        <v>0</v>
      </c>
      <c r="E75" s="277">
        <f t="shared" si="5"/>
        <v>174539</v>
      </c>
      <c r="F75" s="278">
        <v>5355</v>
      </c>
      <c r="G75" s="278">
        <v>5355</v>
      </c>
      <c r="H75" s="278">
        <v>0</v>
      </c>
      <c r="I75" s="278">
        <v>0</v>
      </c>
      <c r="J75" s="278">
        <v>0</v>
      </c>
      <c r="K75" s="279">
        <v>0</v>
      </c>
    </row>
    <row r="76" spans="1:11" ht="51" hidden="1">
      <c r="A76" s="137"/>
      <c r="B76" s="138" t="s">
        <v>215</v>
      </c>
      <c r="C76" s="276">
        <v>213716</v>
      </c>
      <c r="D76" s="276">
        <v>0</v>
      </c>
      <c r="E76" s="277">
        <f t="shared" si="5"/>
        <v>213716</v>
      </c>
      <c r="F76" s="278">
        <v>-711</v>
      </c>
      <c r="G76" s="278">
        <v>-711</v>
      </c>
      <c r="H76" s="278">
        <v>0</v>
      </c>
      <c r="I76" s="278">
        <v>0</v>
      </c>
      <c r="J76" s="278">
        <v>0</v>
      </c>
      <c r="K76" s="279">
        <v>0</v>
      </c>
    </row>
    <row r="77" spans="1:11" ht="76.5" customHeight="1" hidden="1">
      <c r="A77" s="137"/>
      <c r="B77" s="138" t="s">
        <v>304</v>
      </c>
      <c r="C77" s="276">
        <v>3144557</v>
      </c>
      <c r="D77" s="276">
        <v>0</v>
      </c>
      <c r="E77" s="277">
        <f t="shared" si="5"/>
        <v>3144557</v>
      </c>
      <c r="F77" s="278">
        <v>335513</v>
      </c>
      <c r="G77" s="278">
        <v>335513</v>
      </c>
      <c r="H77" s="278">
        <v>0</v>
      </c>
      <c r="I77" s="278">
        <v>0</v>
      </c>
      <c r="J77" s="278">
        <v>0</v>
      </c>
      <c r="K77" s="279">
        <v>0</v>
      </c>
    </row>
    <row r="78" spans="1:11" s="130" customFormat="1" ht="27.75" customHeight="1">
      <c r="A78" s="87" t="s">
        <v>182</v>
      </c>
      <c r="B78" s="139" t="s">
        <v>262</v>
      </c>
      <c r="C78" s="406">
        <v>1155897</v>
      </c>
      <c r="D78" s="406">
        <v>204000</v>
      </c>
      <c r="E78" s="407">
        <f t="shared" si="5"/>
        <v>1359897</v>
      </c>
      <c r="F78" s="270">
        <v>0</v>
      </c>
      <c r="G78" s="270">
        <v>0</v>
      </c>
      <c r="H78" s="270">
        <v>0</v>
      </c>
      <c r="I78" s="270">
        <v>1359897</v>
      </c>
      <c r="J78" s="270">
        <f>I78-K78</f>
        <v>1155897</v>
      </c>
      <c r="K78" s="271">
        <v>204000</v>
      </c>
    </row>
    <row r="79" spans="1:11" ht="119.25" customHeight="1">
      <c r="A79" s="137"/>
      <c r="B79" s="138" t="s">
        <v>419</v>
      </c>
      <c r="C79" s="276">
        <v>0</v>
      </c>
      <c r="D79" s="276">
        <v>204000</v>
      </c>
      <c r="E79" s="277">
        <f t="shared" si="5"/>
        <v>204000</v>
      </c>
      <c r="F79" s="278">
        <v>0</v>
      </c>
      <c r="G79" s="278">
        <v>0</v>
      </c>
      <c r="H79" s="278">
        <v>0</v>
      </c>
      <c r="I79" s="278">
        <v>204000</v>
      </c>
      <c r="J79" s="278">
        <v>0</v>
      </c>
      <c r="K79" s="279">
        <v>204000</v>
      </c>
    </row>
    <row r="80" spans="1:11" s="130" customFormat="1" ht="43.5" customHeight="1">
      <c r="A80" s="87" t="s">
        <v>196</v>
      </c>
      <c r="B80" s="139" t="s">
        <v>197</v>
      </c>
      <c r="C80" s="406">
        <v>85001</v>
      </c>
      <c r="D80" s="406">
        <v>-7600</v>
      </c>
      <c r="E80" s="407">
        <f t="shared" si="5"/>
        <v>77401</v>
      </c>
      <c r="F80" s="270">
        <v>60788</v>
      </c>
      <c r="G80" s="270">
        <v>55788</v>
      </c>
      <c r="H80" s="270">
        <v>0</v>
      </c>
      <c r="I80" s="270">
        <v>16613</v>
      </c>
      <c r="J80" s="270">
        <v>16613</v>
      </c>
      <c r="K80" s="271">
        <v>0</v>
      </c>
    </row>
    <row r="81" spans="1:11" s="356" customFormat="1" ht="76.5" customHeight="1">
      <c r="A81" s="158"/>
      <c r="B81" s="155" t="s">
        <v>415</v>
      </c>
      <c r="C81" s="273">
        <v>63388</v>
      </c>
      <c r="D81" s="273">
        <v>-7600</v>
      </c>
      <c r="E81" s="273">
        <f t="shared" si="5"/>
        <v>55788</v>
      </c>
      <c r="F81" s="275">
        <v>-7600</v>
      </c>
      <c r="G81" s="275">
        <v>-7600</v>
      </c>
      <c r="H81" s="275">
        <v>0</v>
      </c>
      <c r="I81" s="275">
        <v>0</v>
      </c>
      <c r="J81" s="275">
        <v>0</v>
      </c>
      <c r="K81" s="275">
        <v>0</v>
      </c>
    </row>
    <row r="82" spans="1:11" s="130" customFormat="1" ht="24" customHeight="1">
      <c r="A82" s="236" t="s">
        <v>217</v>
      </c>
      <c r="B82" s="408" t="s">
        <v>218</v>
      </c>
      <c r="C82" s="409">
        <v>7588026</v>
      </c>
      <c r="D82" s="410">
        <v>-83215</v>
      </c>
      <c r="E82" s="411">
        <f t="shared" si="5"/>
        <v>7504811</v>
      </c>
      <c r="F82" s="281">
        <v>7504811</v>
      </c>
      <c r="G82" s="281">
        <v>0</v>
      </c>
      <c r="H82" s="281">
        <v>0</v>
      </c>
      <c r="I82" s="281">
        <v>0</v>
      </c>
      <c r="J82" s="281">
        <v>0</v>
      </c>
      <c r="K82" s="281">
        <v>0</v>
      </c>
    </row>
    <row r="83" spans="1:11" ht="34.5" customHeight="1">
      <c r="A83" s="137"/>
      <c r="B83" s="155" t="s">
        <v>416</v>
      </c>
      <c r="C83" s="397">
        <v>7558026</v>
      </c>
      <c r="D83" s="276">
        <v>-83215</v>
      </c>
      <c r="E83" s="277">
        <f t="shared" si="5"/>
        <v>7474811</v>
      </c>
      <c r="F83" s="278">
        <v>-83215</v>
      </c>
      <c r="G83" s="278">
        <v>0</v>
      </c>
      <c r="H83" s="278">
        <v>0</v>
      </c>
      <c r="I83" s="278">
        <v>0</v>
      </c>
      <c r="J83" s="278">
        <v>0</v>
      </c>
      <c r="K83" s="278">
        <v>0</v>
      </c>
    </row>
    <row r="84" spans="1:11" s="130" customFormat="1" ht="24" customHeight="1">
      <c r="A84" s="87" t="s">
        <v>311</v>
      </c>
      <c r="B84" s="238" t="s">
        <v>312</v>
      </c>
      <c r="C84" s="405">
        <v>5652506</v>
      </c>
      <c r="D84" s="406">
        <v>2596</v>
      </c>
      <c r="E84" s="407">
        <f t="shared" si="5"/>
        <v>5655102</v>
      </c>
      <c r="F84" s="270">
        <v>5655102</v>
      </c>
      <c r="G84" s="270">
        <v>5641847</v>
      </c>
      <c r="H84" s="270">
        <v>0</v>
      </c>
      <c r="I84" s="270">
        <v>0</v>
      </c>
      <c r="J84" s="270">
        <v>0</v>
      </c>
      <c r="K84" s="270">
        <v>0</v>
      </c>
    </row>
    <row r="85" spans="1:11" s="17" customFormat="1" ht="24" customHeight="1">
      <c r="A85" s="158"/>
      <c r="B85" s="155" t="s">
        <v>417</v>
      </c>
      <c r="C85" s="419">
        <v>0</v>
      </c>
      <c r="D85" s="272">
        <v>196</v>
      </c>
      <c r="E85" s="273">
        <f t="shared" si="5"/>
        <v>196</v>
      </c>
      <c r="F85" s="274">
        <v>196</v>
      </c>
      <c r="G85" s="274">
        <v>0</v>
      </c>
      <c r="H85" s="274">
        <v>0</v>
      </c>
      <c r="I85" s="274">
        <v>0</v>
      </c>
      <c r="J85" s="274">
        <v>0</v>
      </c>
      <c r="K85" s="274">
        <v>0</v>
      </c>
    </row>
    <row r="86" spans="1:11" ht="45" customHeight="1">
      <c r="A86" s="137"/>
      <c r="B86" s="155" t="s">
        <v>418</v>
      </c>
      <c r="C86" s="397">
        <v>3659</v>
      </c>
      <c r="D86" s="276">
        <v>2400</v>
      </c>
      <c r="E86" s="277">
        <f t="shared" si="5"/>
        <v>6059</v>
      </c>
      <c r="F86" s="278">
        <v>2400</v>
      </c>
      <c r="G86" s="278">
        <v>0</v>
      </c>
      <c r="H86" s="278">
        <v>0</v>
      </c>
      <c r="I86" s="278">
        <v>0</v>
      </c>
      <c r="J86" s="278">
        <v>0</v>
      </c>
      <c r="K86" s="278">
        <v>0</v>
      </c>
    </row>
    <row r="87" spans="1:11" s="130" customFormat="1" ht="24.75" customHeight="1">
      <c r="A87" s="87" t="s">
        <v>56</v>
      </c>
      <c r="B87" s="238" t="s">
        <v>124</v>
      </c>
      <c r="C87" s="405">
        <v>1310871</v>
      </c>
      <c r="D87" s="406">
        <v>-104750</v>
      </c>
      <c r="E87" s="407">
        <f>C87+D87</f>
        <v>1206121</v>
      </c>
      <c r="F87" s="270">
        <v>1110871</v>
      </c>
      <c r="G87" s="270">
        <v>354471</v>
      </c>
      <c r="H87" s="270">
        <v>0</v>
      </c>
      <c r="I87" s="270">
        <v>95250</v>
      </c>
      <c r="J87" s="270">
        <v>95250</v>
      </c>
      <c r="K87" s="270">
        <v>0</v>
      </c>
    </row>
    <row r="88" spans="1:11" ht="96.75" customHeight="1">
      <c r="A88" s="137"/>
      <c r="B88" s="319" t="s">
        <v>420</v>
      </c>
      <c r="C88" s="397">
        <v>200000</v>
      </c>
      <c r="D88" s="276">
        <v>-104750</v>
      </c>
      <c r="E88" s="277">
        <f t="shared" si="5"/>
        <v>95250</v>
      </c>
      <c r="F88" s="278">
        <v>0</v>
      </c>
      <c r="G88" s="278">
        <v>0</v>
      </c>
      <c r="H88" s="278">
        <v>0</v>
      </c>
      <c r="I88" s="278">
        <v>104750</v>
      </c>
      <c r="J88" s="278">
        <v>104750</v>
      </c>
      <c r="K88" s="278">
        <v>0</v>
      </c>
    </row>
    <row r="89" spans="1:11" ht="12.75">
      <c r="A89" s="151"/>
      <c r="B89" s="84" t="s">
        <v>125</v>
      </c>
      <c r="C89" s="381">
        <v>31989178.59</v>
      </c>
      <c r="D89" s="269">
        <f>D87+D84+D82+D80+D78</f>
        <v>11031</v>
      </c>
      <c r="E89" s="380">
        <f>C89+D89</f>
        <v>32000209.59</v>
      </c>
      <c r="F89" s="380">
        <v>30488449.59</v>
      </c>
      <c r="G89" s="381">
        <v>6630879.59</v>
      </c>
      <c r="H89" s="293">
        <v>0</v>
      </c>
      <c r="I89" s="293">
        <v>1511760</v>
      </c>
      <c r="J89" s="293">
        <v>1307760</v>
      </c>
      <c r="K89" s="293">
        <v>204000</v>
      </c>
    </row>
    <row r="90" spans="2:5" ht="12.75">
      <c r="B90" s="27"/>
      <c r="C90" s="27"/>
      <c r="D90" s="27"/>
      <c r="E90" s="27"/>
    </row>
    <row r="91" spans="1:5" ht="15.75">
      <c r="A91" s="152"/>
      <c r="B91" s="27"/>
      <c r="C91" s="27"/>
      <c r="D91" s="27"/>
      <c r="E91" s="27"/>
    </row>
    <row r="92" spans="2:5" ht="15.75" customHeight="1" hidden="1">
      <c r="B92" s="27"/>
      <c r="C92" s="27"/>
      <c r="D92" s="27"/>
      <c r="E92" s="27"/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11">
    <mergeCell ref="J7:K7"/>
    <mergeCell ref="C10:E10"/>
    <mergeCell ref="B4:D4"/>
    <mergeCell ref="F5:K5"/>
    <mergeCell ref="A6:A8"/>
    <mergeCell ref="B6:B8"/>
    <mergeCell ref="C6:E8"/>
    <mergeCell ref="F6:K6"/>
    <mergeCell ref="F7:F8"/>
    <mergeCell ref="G7:H7"/>
    <mergeCell ref="I7:I8"/>
  </mergeCells>
  <printOptions/>
  <pageMargins left="0.3937007874015748" right="0.2755905511811024" top="0.1968503937007874" bottom="0.11811023622047245" header="0.5118110236220472" footer="0.5118110236220472"/>
  <pageSetup fitToHeight="0" fitToWidth="1" horizontalDpi="600" verticalDpi="600" orientation="landscape" paperSize="9" scale="99" r:id="rId4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4724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39">
      <selection activeCell="K1" sqref="K1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8.421875" style="0" customWidth="1"/>
    <col min="4" max="4" width="29.421875" style="0" customWidth="1"/>
    <col min="5" max="5" width="10.7109375" style="0" customWidth="1"/>
    <col min="6" max="6" width="9.7109375" style="0" customWidth="1"/>
    <col min="7" max="7" width="10.28125" style="0" customWidth="1"/>
    <col min="8" max="8" width="13.28125" style="0" customWidth="1"/>
    <col min="9" max="9" width="12.57421875" style="0" customWidth="1"/>
    <col min="10" max="10" width="15.8515625" style="0" customWidth="1"/>
    <col min="11" max="11" width="19.00390625" style="0" customWidth="1"/>
  </cols>
  <sheetData>
    <row r="1" spans="1:11" ht="12.75">
      <c r="A1" s="27"/>
      <c r="B1" s="27"/>
      <c r="C1" s="27"/>
      <c r="D1" s="27"/>
      <c r="E1" s="37"/>
      <c r="F1" s="37"/>
      <c r="G1" s="37"/>
      <c r="H1" s="239"/>
      <c r="I1" s="37"/>
      <c r="J1" s="239"/>
      <c r="K1" s="2" t="s">
        <v>426</v>
      </c>
    </row>
    <row r="2" spans="1:11" ht="12.75">
      <c r="A2" s="27"/>
      <c r="B2" s="27"/>
      <c r="C2" s="27"/>
      <c r="D2" s="27"/>
      <c r="E2" s="37"/>
      <c r="F2" s="37"/>
      <c r="G2" s="37"/>
      <c r="H2" s="490" t="s">
        <v>361</v>
      </c>
      <c r="I2" s="490"/>
      <c r="J2" s="490"/>
      <c r="K2" s="490"/>
    </row>
    <row r="3" spans="1:11" ht="24" customHeight="1">
      <c r="A3" s="489" t="s">
        <v>332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1" ht="6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40"/>
    </row>
    <row r="5" spans="1:11" ht="12.75">
      <c r="A5" s="484" t="s">
        <v>34</v>
      </c>
      <c r="B5" s="484" t="s">
        <v>0</v>
      </c>
      <c r="C5" s="484" t="s">
        <v>35</v>
      </c>
      <c r="D5" s="485" t="s">
        <v>36</v>
      </c>
      <c r="E5" s="480" t="s">
        <v>37</v>
      </c>
      <c r="F5" s="480" t="s">
        <v>38</v>
      </c>
      <c r="G5" s="480"/>
      <c r="H5" s="480"/>
      <c r="I5" s="480"/>
      <c r="J5" s="480"/>
      <c r="K5" s="485" t="s">
        <v>39</v>
      </c>
    </row>
    <row r="6" spans="1:11" ht="15" customHeight="1">
      <c r="A6" s="484"/>
      <c r="B6" s="484"/>
      <c r="C6" s="484"/>
      <c r="D6" s="485"/>
      <c r="E6" s="480"/>
      <c r="F6" s="480" t="s">
        <v>333</v>
      </c>
      <c r="G6" s="480" t="s">
        <v>40</v>
      </c>
      <c r="H6" s="480"/>
      <c r="I6" s="480"/>
      <c r="J6" s="480"/>
      <c r="K6" s="485"/>
    </row>
    <row r="7" spans="1:11" ht="15" customHeight="1">
      <c r="A7" s="484"/>
      <c r="B7" s="484"/>
      <c r="C7" s="484"/>
      <c r="D7" s="485"/>
      <c r="E7" s="480"/>
      <c r="F7" s="480"/>
      <c r="G7" s="480" t="s">
        <v>41</v>
      </c>
      <c r="H7" s="480" t="s">
        <v>42</v>
      </c>
      <c r="I7" s="480" t="s">
        <v>43</v>
      </c>
      <c r="J7" s="480" t="s">
        <v>44</v>
      </c>
      <c r="K7" s="485"/>
    </row>
    <row r="8" spans="1:11" ht="18" customHeight="1">
      <c r="A8" s="484"/>
      <c r="B8" s="484"/>
      <c r="C8" s="484"/>
      <c r="D8" s="485"/>
      <c r="E8" s="480"/>
      <c r="F8" s="480"/>
      <c r="G8" s="480"/>
      <c r="H8" s="480"/>
      <c r="I8" s="480"/>
      <c r="J8" s="480"/>
      <c r="K8" s="485"/>
    </row>
    <row r="9" spans="1:11" ht="34.5" customHeight="1">
      <c r="A9" s="484"/>
      <c r="B9" s="484"/>
      <c r="C9" s="484"/>
      <c r="D9" s="485"/>
      <c r="E9" s="480"/>
      <c r="F9" s="480"/>
      <c r="G9" s="480"/>
      <c r="H9" s="480"/>
      <c r="I9" s="480"/>
      <c r="J9" s="480"/>
      <c r="K9" s="485"/>
    </row>
    <row r="10" spans="1:11" ht="7.5" customHeight="1">
      <c r="A10" s="41">
        <v>1</v>
      </c>
      <c r="B10" s="41">
        <v>2</v>
      </c>
      <c r="C10" s="41">
        <v>3</v>
      </c>
      <c r="D10" s="41">
        <v>5</v>
      </c>
      <c r="E10" s="42">
        <v>6</v>
      </c>
      <c r="F10" s="42">
        <v>7</v>
      </c>
      <c r="G10" s="42">
        <v>8</v>
      </c>
      <c r="H10" s="42">
        <v>9</v>
      </c>
      <c r="I10" s="42">
        <v>10</v>
      </c>
      <c r="J10" s="42">
        <v>11</v>
      </c>
      <c r="K10" s="41">
        <v>12</v>
      </c>
    </row>
    <row r="11" spans="1:11" ht="45.75" customHeight="1">
      <c r="A11" s="320">
        <v>1</v>
      </c>
      <c r="B11" s="321" t="s">
        <v>46</v>
      </c>
      <c r="C11" s="321" t="s">
        <v>47</v>
      </c>
      <c r="D11" s="322" t="s">
        <v>374</v>
      </c>
      <c r="E11" s="323">
        <v>25000</v>
      </c>
      <c r="F11" s="323">
        <v>25000</v>
      </c>
      <c r="G11" s="323">
        <v>25000</v>
      </c>
      <c r="H11" s="323">
        <v>0</v>
      </c>
      <c r="I11" s="45" t="s">
        <v>48</v>
      </c>
      <c r="J11" s="323">
        <v>0</v>
      </c>
      <c r="K11" s="43" t="s">
        <v>334</v>
      </c>
    </row>
    <row r="12" spans="1:11" ht="55.5" customHeight="1">
      <c r="A12" s="320">
        <v>2</v>
      </c>
      <c r="B12" s="321" t="s">
        <v>46</v>
      </c>
      <c r="C12" s="321" t="s">
        <v>180</v>
      </c>
      <c r="D12" s="322" t="s">
        <v>397</v>
      </c>
      <c r="E12" s="323">
        <v>22000</v>
      </c>
      <c r="F12" s="323">
        <v>22000</v>
      </c>
      <c r="G12" s="323">
        <v>22000</v>
      </c>
      <c r="H12" s="323">
        <v>0</v>
      </c>
      <c r="I12" s="45" t="s">
        <v>48</v>
      </c>
      <c r="J12" s="323">
        <v>0</v>
      </c>
      <c r="K12" s="43" t="s">
        <v>334</v>
      </c>
    </row>
    <row r="13" spans="1:11" ht="108.75" customHeight="1">
      <c r="A13" s="320">
        <v>3</v>
      </c>
      <c r="B13" s="321" t="s">
        <v>182</v>
      </c>
      <c r="C13" s="321" t="s">
        <v>183</v>
      </c>
      <c r="D13" s="322" t="s">
        <v>398</v>
      </c>
      <c r="E13" s="323">
        <v>150000</v>
      </c>
      <c r="F13" s="323">
        <v>150000</v>
      </c>
      <c r="G13" s="323">
        <v>150000</v>
      </c>
      <c r="H13" s="323">
        <v>0</v>
      </c>
      <c r="I13" s="45" t="s">
        <v>48</v>
      </c>
      <c r="J13" s="323">
        <v>0</v>
      </c>
      <c r="K13" s="43" t="s">
        <v>334</v>
      </c>
    </row>
    <row r="14" spans="1:11" ht="47.25" customHeight="1">
      <c r="A14" s="320">
        <v>5</v>
      </c>
      <c r="B14" s="303" t="s">
        <v>182</v>
      </c>
      <c r="C14" s="303" t="s">
        <v>185</v>
      </c>
      <c r="D14" s="43" t="s">
        <v>335</v>
      </c>
      <c r="E14" s="44">
        <v>161444</v>
      </c>
      <c r="F14" s="44">
        <v>161444</v>
      </c>
      <c r="G14" s="44">
        <v>161444</v>
      </c>
      <c r="H14" s="44">
        <v>0</v>
      </c>
      <c r="I14" s="45" t="s">
        <v>48</v>
      </c>
      <c r="J14" s="44">
        <v>0</v>
      </c>
      <c r="K14" s="43" t="s">
        <v>334</v>
      </c>
    </row>
    <row r="15" spans="1:11" ht="48.75" customHeight="1" hidden="1">
      <c r="A15" s="320">
        <v>5</v>
      </c>
      <c r="B15" s="303" t="s">
        <v>182</v>
      </c>
      <c r="C15" s="303" t="s">
        <v>185</v>
      </c>
      <c r="D15" s="43"/>
      <c r="E15" s="44"/>
      <c r="F15" s="44"/>
      <c r="G15" s="44"/>
      <c r="H15" s="44">
        <v>0</v>
      </c>
      <c r="I15" s="46" t="s">
        <v>48</v>
      </c>
      <c r="J15" s="44">
        <v>0</v>
      </c>
      <c r="K15" s="43" t="s">
        <v>334</v>
      </c>
    </row>
    <row r="16" spans="1:11" ht="19.5" customHeight="1" hidden="1">
      <c r="A16" s="320">
        <v>6</v>
      </c>
      <c r="B16" s="303" t="s">
        <v>52</v>
      </c>
      <c r="C16" s="303" t="s">
        <v>53</v>
      </c>
      <c r="D16" s="43" t="s">
        <v>54</v>
      </c>
      <c r="E16" s="44"/>
      <c r="F16" s="44"/>
      <c r="G16" s="44"/>
      <c r="H16" s="44">
        <v>0</v>
      </c>
      <c r="I16" s="46" t="s">
        <v>48</v>
      </c>
      <c r="J16" s="44">
        <v>0</v>
      </c>
      <c r="K16" s="43" t="s">
        <v>49</v>
      </c>
    </row>
    <row r="17" spans="1:11" ht="19.5" customHeight="1" hidden="1">
      <c r="A17" s="320">
        <v>7</v>
      </c>
      <c r="B17" s="303" t="s">
        <v>56</v>
      </c>
      <c r="C17" s="303" t="s">
        <v>57</v>
      </c>
      <c r="D17" s="43" t="s">
        <v>58</v>
      </c>
      <c r="E17" s="44"/>
      <c r="F17" s="44"/>
      <c r="G17" s="44"/>
      <c r="H17" s="44">
        <v>0</v>
      </c>
      <c r="I17" s="46" t="s">
        <v>48</v>
      </c>
      <c r="J17" s="44">
        <v>0</v>
      </c>
      <c r="K17" s="43" t="s">
        <v>59</v>
      </c>
    </row>
    <row r="18" spans="1:11" ht="19.5" customHeight="1" hidden="1">
      <c r="A18" s="320">
        <v>8</v>
      </c>
      <c r="B18" s="303" t="s">
        <v>56</v>
      </c>
      <c r="C18" s="303" t="s">
        <v>57</v>
      </c>
      <c r="D18" s="43" t="s">
        <v>61</v>
      </c>
      <c r="E18" s="44"/>
      <c r="F18" s="44"/>
      <c r="G18" s="44"/>
      <c r="H18" s="44">
        <v>0</v>
      </c>
      <c r="I18" s="46" t="s">
        <v>48</v>
      </c>
      <c r="J18" s="44">
        <v>0</v>
      </c>
      <c r="K18" s="43" t="s">
        <v>59</v>
      </c>
    </row>
    <row r="19" spans="1:11" ht="19.5" customHeight="1" hidden="1">
      <c r="A19" s="320">
        <v>9</v>
      </c>
      <c r="B19" s="303" t="s">
        <v>56</v>
      </c>
      <c r="C19" s="303" t="s">
        <v>238</v>
      </c>
      <c r="D19" s="43" t="s">
        <v>336</v>
      </c>
      <c r="E19" s="44"/>
      <c r="F19" s="44"/>
      <c r="G19" s="44"/>
      <c r="H19" s="44">
        <v>0</v>
      </c>
      <c r="I19" s="46" t="s">
        <v>48</v>
      </c>
      <c r="J19" s="44">
        <v>0</v>
      </c>
      <c r="K19" s="43" t="s">
        <v>337</v>
      </c>
    </row>
    <row r="20" spans="1:11" ht="52.5" customHeight="1" hidden="1">
      <c r="A20" s="320">
        <v>10</v>
      </c>
      <c r="B20" s="303" t="s">
        <v>46</v>
      </c>
      <c r="C20" s="303" t="s">
        <v>47</v>
      </c>
      <c r="D20" s="43"/>
      <c r="E20" s="44"/>
      <c r="F20" s="44"/>
      <c r="G20" s="44"/>
      <c r="H20" s="44">
        <v>0</v>
      </c>
      <c r="I20" s="46" t="s">
        <v>48</v>
      </c>
      <c r="J20" s="44">
        <v>0</v>
      </c>
      <c r="K20" s="43" t="s">
        <v>334</v>
      </c>
    </row>
    <row r="21" spans="1:11" ht="52.5" customHeight="1" hidden="1">
      <c r="A21" s="320">
        <v>11</v>
      </c>
      <c r="B21" s="303" t="s">
        <v>196</v>
      </c>
      <c r="C21" s="303" t="s">
        <v>227</v>
      </c>
      <c r="D21" s="43"/>
      <c r="E21" s="44"/>
      <c r="F21" s="44"/>
      <c r="G21" s="44"/>
      <c r="H21" s="44">
        <v>0</v>
      </c>
      <c r="I21" s="46" t="s">
        <v>48</v>
      </c>
      <c r="J21" s="44">
        <v>0</v>
      </c>
      <c r="K21" s="43" t="s">
        <v>334</v>
      </c>
    </row>
    <row r="22" spans="1:11" ht="52.5" customHeight="1" hidden="1">
      <c r="A22" s="320">
        <v>12</v>
      </c>
      <c r="B22" s="303" t="s">
        <v>56</v>
      </c>
      <c r="C22" s="303" t="s">
        <v>129</v>
      </c>
      <c r="D22" s="43"/>
      <c r="E22" s="44"/>
      <c r="F22" s="44"/>
      <c r="G22" s="44"/>
      <c r="H22" s="44">
        <v>0</v>
      </c>
      <c r="I22" s="46" t="s">
        <v>48</v>
      </c>
      <c r="J22" s="44">
        <v>0</v>
      </c>
      <c r="K22" s="43" t="s">
        <v>334</v>
      </c>
    </row>
    <row r="23" spans="1:11" ht="47.25" customHeight="1" hidden="1">
      <c r="A23" s="320">
        <v>13</v>
      </c>
      <c r="B23" s="303" t="s">
        <v>223</v>
      </c>
      <c r="C23" s="303" t="s">
        <v>272</v>
      </c>
      <c r="D23" s="43" t="s">
        <v>338</v>
      </c>
      <c r="E23" s="44"/>
      <c r="F23" s="44"/>
      <c r="G23" s="44"/>
      <c r="H23" s="44">
        <v>0</v>
      </c>
      <c r="I23" s="45" t="s">
        <v>48</v>
      </c>
      <c r="J23" s="44">
        <v>0</v>
      </c>
      <c r="K23" s="43" t="s">
        <v>334</v>
      </c>
    </row>
    <row r="24" spans="1:11" ht="48.75" customHeight="1">
      <c r="A24" s="320">
        <v>6</v>
      </c>
      <c r="B24" s="303" t="s">
        <v>182</v>
      </c>
      <c r="C24" s="303" t="s">
        <v>185</v>
      </c>
      <c r="D24" s="43" t="s">
        <v>339</v>
      </c>
      <c r="E24" s="44">
        <v>443556</v>
      </c>
      <c r="F24" s="44">
        <v>443556</v>
      </c>
      <c r="G24" s="44">
        <v>298556</v>
      </c>
      <c r="H24" s="44">
        <v>0</v>
      </c>
      <c r="I24" s="45" t="s">
        <v>407</v>
      </c>
      <c r="J24" s="44">
        <v>0</v>
      </c>
      <c r="K24" s="43" t="s">
        <v>334</v>
      </c>
    </row>
    <row r="25" spans="1:11" ht="46.5" customHeight="1">
      <c r="A25" s="320">
        <v>7</v>
      </c>
      <c r="B25" s="304" t="s">
        <v>182</v>
      </c>
      <c r="C25" s="304" t="s">
        <v>185</v>
      </c>
      <c r="D25" s="155" t="s">
        <v>362</v>
      </c>
      <c r="E25" s="44">
        <v>15000</v>
      </c>
      <c r="F25" s="44">
        <v>15000</v>
      </c>
      <c r="G25" s="44">
        <v>15000</v>
      </c>
      <c r="H25" s="44">
        <v>0</v>
      </c>
      <c r="I25" s="45" t="s">
        <v>48</v>
      </c>
      <c r="J25" s="44">
        <v>0</v>
      </c>
      <c r="K25" s="43" t="s">
        <v>334</v>
      </c>
    </row>
    <row r="26" spans="1:11" ht="69.75" customHeight="1">
      <c r="A26" s="320">
        <v>8</v>
      </c>
      <c r="B26" s="304" t="s">
        <v>182</v>
      </c>
      <c r="C26" s="304" t="s">
        <v>185</v>
      </c>
      <c r="D26" s="155" t="s">
        <v>355</v>
      </c>
      <c r="E26" s="44">
        <v>15000</v>
      </c>
      <c r="F26" s="44">
        <v>15000</v>
      </c>
      <c r="G26" s="44">
        <v>15000</v>
      </c>
      <c r="H26" s="44">
        <v>0</v>
      </c>
      <c r="I26" s="45" t="s">
        <v>48</v>
      </c>
      <c r="J26" s="44">
        <v>0</v>
      </c>
      <c r="K26" s="43" t="s">
        <v>334</v>
      </c>
    </row>
    <row r="27" spans="1:11" ht="69.75" customHeight="1">
      <c r="A27" s="320">
        <v>9</v>
      </c>
      <c r="B27" s="304" t="s">
        <v>182</v>
      </c>
      <c r="C27" s="304" t="s">
        <v>185</v>
      </c>
      <c r="D27" s="155" t="s">
        <v>375</v>
      </c>
      <c r="E27" s="44">
        <v>160000</v>
      </c>
      <c r="F27" s="44">
        <v>160000</v>
      </c>
      <c r="G27" s="44">
        <v>160000</v>
      </c>
      <c r="H27" s="44">
        <v>0</v>
      </c>
      <c r="I27" s="45" t="s">
        <v>48</v>
      </c>
      <c r="J27" s="44">
        <v>0</v>
      </c>
      <c r="K27" s="43" t="s">
        <v>334</v>
      </c>
    </row>
    <row r="28" spans="1:11" ht="69.75" customHeight="1">
      <c r="A28" s="320">
        <v>10</v>
      </c>
      <c r="B28" s="304" t="s">
        <v>182</v>
      </c>
      <c r="C28" s="304" t="s">
        <v>185</v>
      </c>
      <c r="D28" s="155" t="s">
        <v>376</v>
      </c>
      <c r="E28" s="44">
        <v>48000</v>
      </c>
      <c r="F28" s="44">
        <v>48000</v>
      </c>
      <c r="G28" s="44">
        <v>48000</v>
      </c>
      <c r="H28" s="44">
        <v>0</v>
      </c>
      <c r="I28" s="45" t="s">
        <v>48</v>
      </c>
      <c r="J28" s="44">
        <v>0</v>
      </c>
      <c r="K28" s="43" t="s">
        <v>334</v>
      </c>
    </row>
    <row r="29" spans="1:11" ht="69.75" customHeight="1">
      <c r="A29" s="320">
        <v>11</v>
      </c>
      <c r="B29" s="304" t="s">
        <v>182</v>
      </c>
      <c r="C29" s="304" t="s">
        <v>185</v>
      </c>
      <c r="D29" s="155" t="s">
        <v>377</v>
      </c>
      <c r="E29" s="44">
        <v>1291897</v>
      </c>
      <c r="F29" s="44">
        <v>1291897</v>
      </c>
      <c r="G29" s="44">
        <f>F29-1010897</f>
        <v>281000</v>
      </c>
      <c r="H29" s="44">
        <v>0</v>
      </c>
      <c r="I29" s="45" t="s">
        <v>400</v>
      </c>
      <c r="J29" s="44">
        <v>0</v>
      </c>
      <c r="K29" s="43" t="s">
        <v>334</v>
      </c>
    </row>
    <row r="30" spans="1:11" ht="57" customHeight="1">
      <c r="A30" s="320">
        <v>12</v>
      </c>
      <c r="B30" s="303" t="s">
        <v>27</v>
      </c>
      <c r="C30" s="303" t="s">
        <v>28</v>
      </c>
      <c r="D30" s="43" t="s">
        <v>340</v>
      </c>
      <c r="E30" s="44">
        <v>55000</v>
      </c>
      <c r="F30" s="44">
        <v>55000</v>
      </c>
      <c r="G30" s="44">
        <v>55000</v>
      </c>
      <c r="H30" s="44">
        <v>0</v>
      </c>
      <c r="I30" s="45" t="s">
        <v>341</v>
      </c>
      <c r="J30" s="44">
        <v>0</v>
      </c>
      <c r="K30" s="43" t="s">
        <v>334</v>
      </c>
    </row>
    <row r="31" spans="1:11" ht="47.25" customHeight="1" hidden="1">
      <c r="A31" s="320">
        <v>21</v>
      </c>
      <c r="B31" s="303"/>
      <c r="C31" s="303"/>
      <c r="D31" s="43"/>
      <c r="E31" s="44"/>
      <c r="F31" s="44"/>
      <c r="G31" s="44"/>
      <c r="H31" s="44">
        <v>0</v>
      </c>
      <c r="I31" s="45" t="s">
        <v>48</v>
      </c>
      <c r="J31" s="44">
        <v>0</v>
      </c>
      <c r="K31" s="43" t="s">
        <v>334</v>
      </c>
    </row>
    <row r="32" spans="1:11" ht="47.25" customHeight="1" hidden="1">
      <c r="A32" s="320">
        <v>22</v>
      </c>
      <c r="B32" s="303" t="s">
        <v>200</v>
      </c>
      <c r="C32" s="303" t="s">
        <v>202</v>
      </c>
      <c r="D32" s="43" t="s">
        <v>342</v>
      </c>
      <c r="E32" s="44">
        <v>0</v>
      </c>
      <c r="F32" s="44">
        <v>0</v>
      </c>
      <c r="G32" s="44">
        <v>0</v>
      </c>
      <c r="H32" s="44">
        <v>0</v>
      </c>
      <c r="I32" s="45" t="s">
        <v>48</v>
      </c>
      <c r="J32" s="44">
        <v>0</v>
      </c>
      <c r="K32" s="43" t="s">
        <v>334</v>
      </c>
    </row>
    <row r="33" spans="1:11" ht="56.25" customHeight="1">
      <c r="A33" s="320">
        <v>13</v>
      </c>
      <c r="B33" s="304" t="s">
        <v>27</v>
      </c>
      <c r="C33" s="304" t="s">
        <v>28</v>
      </c>
      <c r="D33" s="155" t="s">
        <v>354</v>
      </c>
      <c r="E33" s="44">
        <v>654800</v>
      </c>
      <c r="F33" s="44">
        <v>654800</v>
      </c>
      <c r="G33" s="44">
        <v>654800</v>
      </c>
      <c r="H33" s="44">
        <v>0</v>
      </c>
      <c r="I33" s="45" t="s">
        <v>341</v>
      </c>
      <c r="J33" s="44">
        <v>0</v>
      </c>
      <c r="K33" s="43" t="s">
        <v>334</v>
      </c>
    </row>
    <row r="34" spans="1:11" ht="52.5" customHeight="1">
      <c r="A34" s="320">
        <v>14</v>
      </c>
      <c r="B34" s="304" t="s">
        <v>27</v>
      </c>
      <c r="C34" s="304" t="s">
        <v>28</v>
      </c>
      <c r="D34" s="155" t="s">
        <v>399</v>
      </c>
      <c r="E34" s="44">
        <v>25000</v>
      </c>
      <c r="F34" s="44">
        <v>25000</v>
      </c>
      <c r="G34" s="44">
        <v>25000</v>
      </c>
      <c r="H34" s="44">
        <v>0</v>
      </c>
      <c r="I34" s="45" t="s">
        <v>341</v>
      </c>
      <c r="J34" s="44">
        <v>0</v>
      </c>
      <c r="K34" s="43" t="s">
        <v>334</v>
      </c>
    </row>
    <row r="35" spans="1:11" ht="71.25" customHeight="1">
      <c r="A35" s="320">
        <v>15</v>
      </c>
      <c r="B35" s="304" t="s">
        <v>27</v>
      </c>
      <c r="C35" s="304" t="s">
        <v>28</v>
      </c>
      <c r="D35" s="155" t="s">
        <v>378</v>
      </c>
      <c r="E35" s="44">
        <v>45000</v>
      </c>
      <c r="F35" s="44">
        <v>45000</v>
      </c>
      <c r="G35" s="44">
        <v>45000</v>
      </c>
      <c r="H35" s="44">
        <v>0</v>
      </c>
      <c r="I35" s="45" t="s">
        <v>341</v>
      </c>
      <c r="J35" s="44">
        <v>0</v>
      </c>
      <c r="K35" s="43" t="s">
        <v>334</v>
      </c>
    </row>
    <row r="36" spans="1:11" ht="51" customHeight="1">
      <c r="A36" s="320">
        <v>16</v>
      </c>
      <c r="B36" s="304" t="s">
        <v>196</v>
      </c>
      <c r="C36" s="304" t="s">
        <v>227</v>
      </c>
      <c r="D36" s="155" t="s">
        <v>379</v>
      </c>
      <c r="E36" s="44">
        <v>35000</v>
      </c>
      <c r="F36" s="44">
        <v>35000</v>
      </c>
      <c r="G36" s="44">
        <v>35000</v>
      </c>
      <c r="H36" s="44">
        <v>0</v>
      </c>
      <c r="I36" s="45" t="s">
        <v>341</v>
      </c>
      <c r="J36" s="44">
        <v>0</v>
      </c>
      <c r="K36" s="43" t="s">
        <v>334</v>
      </c>
    </row>
    <row r="37" spans="1:11" ht="51" customHeight="1">
      <c r="A37" s="320">
        <v>17</v>
      </c>
      <c r="B37" s="304" t="s">
        <v>196</v>
      </c>
      <c r="C37" s="304" t="s">
        <v>227</v>
      </c>
      <c r="D37" s="155" t="s">
        <v>380</v>
      </c>
      <c r="E37" s="44">
        <v>33225</v>
      </c>
      <c r="F37" s="44">
        <v>33225</v>
      </c>
      <c r="G37" s="44">
        <v>16612</v>
      </c>
      <c r="H37" s="44">
        <v>0</v>
      </c>
      <c r="I37" s="45" t="s">
        <v>401</v>
      </c>
      <c r="J37" s="44">
        <v>0</v>
      </c>
      <c r="K37" s="43" t="s">
        <v>334</v>
      </c>
    </row>
    <row r="38" spans="1:11" ht="51" customHeight="1">
      <c r="A38" s="320">
        <v>18</v>
      </c>
      <c r="B38" s="304" t="s">
        <v>56</v>
      </c>
      <c r="C38" s="304" t="s">
        <v>127</v>
      </c>
      <c r="D38" s="155" t="s">
        <v>381</v>
      </c>
      <c r="E38" s="44">
        <v>295700</v>
      </c>
      <c r="F38" s="44">
        <v>295700</v>
      </c>
      <c r="G38" s="44">
        <v>200450</v>
      </c>
      <c r="H38" s="44">
        <v>0</v>
      </c>
      <c r="I38" s="45" t="s">
        <v>425</v>
      </c>
      <c r="J38" s="44">
        <v>0</v>
      </c>
      <c r="K38" s="43" t="s">
        <v>334</v>
      </c>
    </row>
    <row r="39" spans="1:11" ht="51" customHeight="1">
      <c r="A39" s="320">
        <v>19</v>
      </c>
      <c r="B39" s="304" t="s">
        <v>56</v>
      </c>
      <c r="C39" s="304" t="s">
        <v>129</v>
      </c>
      <c r="D39" s="155" t="s">
        <v>403</v>
      </c>
      <c r="E39" s="44">
        <v>160000</v>
      </c>
      <c r="F39" s="44">
        <v>160000</v>
      </c>
      <c r="G39" s="44">
        <v>160000</v>
      </c>
      <c r="H39" s="44">
        <v>0</v>
      </c>
      <c r="I39" s="45" t="s">
        <v>341</v>
      </c>
      <c r="J39" s="44">
        <v>0</v>
      </c>
      <c r="K39" s="43" t="s">
        <v>334</v>
      </c>
    </row>
    <row r="40" spans="1:11" ht="51" customHeight="1">
      <c r="A40" s="320">
        <v>20</v>
      </c>
      <c r="B40" s="304" t="s">
        <v>205</v>
      </c>
      <c r="C40" s="304" t="s">
        <v>373</v>
      </c>
      <c r="D40" s="155" t="s">
        <v>382</v>
      </c>
      <c r="E40" s="44">
        <v>20000</v>
      </c>
      <c r="F40" s="44">
        <v>20000</v>
      </c>
      <c r="G40" s="44">
        <v>10000</v>
      </c>
      <c r="H40" s="44">
        <v>0</v>
      </c>
      <c r="I40" s="45" t="s">
        <v>386</v>
      </c>
      <c r="J40" s="44">
        <v>0</v>
      </c>
      <c r="K40" s="43" t="s">
        <v>334</v>
      </c>
    </row>
    <row r="41" spans="1:11" ht="51" customHeight="1">
      <c r="A41" s="320">
        <v>21</v>
      </c>
      <c r="B41" s="304" t="s">
        <v>205</v>
      </c>
      <c r="C41" s="304" t="s">
        <v>373</v>
      </c>
      <c r="D41" s="155" t="s">
        <v>383</v>
      </c>
      <c r="E41" s="44">
        <v>20000</v>
      </c>
      <c r="F41" s="44">
        <v>20000</v>
      </c>
      <c r="G41" s="44">
        <v>10000</v>
      </c>
      <c r="H41" s="44">
        <v>0</v>
      </c>
      <c r="I41" s="45" t="s">
        <v>386</v>
      </c>
      <c r="J41" s="44">
        <v>0</v>
      </c>
      <c r="K41" s="43" t="s">
        <v>334</v>
      </c>
    </row>
    <row r="42" spans="1:11" ht="53.25" customHeight="1">
      <c r="A42" s="320">
        <v>22</v>
      </c>
      <c r="B42" s="304" t="s">
        <v>205</v>
      </c>
      <c r="C42" s="304" t="s">
        <v>373</v>
      </c>
      <c r="D42" s="155" t="s">
        <v>384</v>
      </c>
      <c r="E42" s="44">
        <v>20000</v>
      </c>
      <c r="F42" s="44">
        <v>20000</v>
      </c>
      <c r="G42" s="44">
        <v>10000</v>
      </c>
      <c r="H42" s="44">
        <v>0</v>
      </c>
      <c r="I42" s="45" t="s">
        <v>386</v>
      </c>
      <c r="J42" s="44">
        <v>0</v>
      </c>
      <c r="K42" s="43" t="s">
        <v>334</v>
      </c>
    </row>
    <row r="43" spans="1:11" ht="48.75" customHeight="1">
      <c r="A43" s="320">
        <v>23</v>
      </c>
      <c r="B43" s="304" t="s">
        <v>205</v>
      </c>
      <c r="C43" s="304" t="s">
        <v>373</v>
      </c>
      <c r="D43" s="155" t="s">
        <v>385</v>
      </c>
      <c r="E43" s="44">
        <v>20000</v>
      </c>
      <c r="F43" s="44">
        <v>20000</v>
      </c>
      <c r="G43" s="44">
        <v>10000</v>
      </c>
      <c r="H43" s="44">
        <v>0</v>
      </c>
      <c r="I43" s="45" t="s">
        <v>386</v>
      </c>
      <c r="J43" s="44">
        <v>0</v>
      </c>
      <c r="K43" s="43" t="s">
        <v>334</v>
      </c>
    </row>
    <row r="44" spans="1:11" s="240" customFormat="1" ht="19.5" customHeight="1">
      <c r="A44" s="491" t="s">
        <v>1</v>
      </c>
      <c r="B44" s="491"/>
      <c r="C44" s="491"/>
      <c r="D44" s="491"/>
      <c r="E44" s="44">
        <f>SUM(E11:E43)</f>
        <v>3715622</v>
      </c>
      <c r="F44" s="44">
        <f>SUM(F11:F43)</f>
        <v>3715622</v>
      </c>
      <c r="G44" s="44">
        <f>SUM(G11:G43)</f>
        <v>2407862</v>
      </c>
      <c r="H44" s="44">
        <f>SUM(H14:H32)</f>
        <v>0</v>
      </c>
      <c r="I44" s="44">
        <v>1307760</v>
      </c>
      <c r="J44" s="44">
        <f>SUM(J14:J32)</f>
        <v>0</v>
      </c>
      <c r="K44" s="47" t="s">
        <v>63</v>
      </c>
    </row>
    <row r="45" spans="1:11" ht="4.5" customHeight="1">
      <c r="A45" s="27"/>
      <c r="B45" s="27"/>
      <c r="C45" s="27"/>
      <c r="D45" s="27"/>
      <c r="E45" s="37"/>
      <c r="F45" s="37"/>
      <c r="G45" s="37"/>
      <c r="H45" s="37"/>
      <c r="I45" s="37"/>
      <c r="J45" s="37"/>
      <c r="K45" s="27"/>
    </row>
    <row r="46" spans="1:11" ht="12.75" customHeight="1">
      <c r="A46" s="403" t="s">
        <v>64</v>
      </c>
      <c r="B46" s="403"/>
      <c r="C46" s="403"/>
      <c r="D46" s="403"/>
      <c r="E46" s="404"/>
      <c r="F46" s="404"/>
      <c r="G46" s="404"/>
      <c r="H46" s="404"/>
      <c r="I46" s="404"/>
      <c r="J46" s="404"/>
      <c r="K46" s="27"/>
    </row>
    <row r="47" spans="1:11" ht="12.75">
      <c r="A47" s="403" t="s">
        <v>65</v>
      </c>
      <c r="B47" s="403"/>
      <c r="C47" s="403"/>
      <c r="D47" s="403"/>
      <c r="E47" s="404"/>
      <c r="F47" s="404"/>
      <c r="G47" s="404"/>
      <c r="H47" s="404"/>
      <c r="I47" s="404"/>
      <c r="J47" s="404"/>
      <c r="K47" s="27"/>
    </row>
    <row r="48" spans="1:11" ht="12.75">
      <c r="A48" s="403" t="s">
        <v>66</v>
      </c>
      <c r="B48" s="403"/>
      <c r="C48" s="403"/>
      <c r="D48" s="403"/>
      <c r="E48" s="404"/>
      <c r="F48" s="404"/>
      <c r="G48" s="404"/>
      <c r="H48" s="404"/>
      <c r="I48" s="404"/>
      <c r="J48" s="404"/>
      <c r="K48" s="27"/>
    </row>
    <row r="49" spans="1:11" ht="12.75">
      <c r="A49" s="403" t="s">
        <v>67</v>
      </c>
      <c r="B49" s="403"/>
      <c r="C49" s="403"/>
      <c r="D49" s="403"/>
      <c r="E49" s="404"/>
      <c r="F49" s="404"/>
      <c r="G49" s="404"/>
      <c r="H49" s="404"/>
      <c r="I49" s="404"/>
      <c r="J49" s="404"/>
      <c r="K49" s="27"/>
    </row>
    <row r="50" spans="1:11" ht="12.75">
      <c r="A50" s="403" t="s">
        <v>343</v>
      </c>
      <c r="B50" s="403"/>
      <c r="C50" s="403"/>
      <c r="D50" s="403"/>
      <c r="E50" s="404"/>
      <c r="F50" s="404"/>
      <c r="G50" s="404"/>
      <c r="H50" s="404"/>
      <c r="I50" s="404"/>
      <c r="J50" s="404"/>
      <c r="K50" s="27"/>
    </row>
    <row r="51" spans="1:11" ht="12.75">
      <c r="A51" s="35"/>
      <c r="B51" s="27"/>
      <c r="C51" s="27"/>
      <c r="D51" s="27"/>
      <c r="E51" s="37"/>
      <c r="F51" s="37"/>
      <c r="G51" s="37"/>
      <c r="H51" s="37"/>
      <c r="I51" s="37"/>
      <c r="J51" s="37"/>
      <c r="K51" s="27"/>
    </row>
  </sheetData>
  <sheetProtection/>
  <mergeCells count="16">
    <mergeCell ref="A44:D44"/>
    <mergeCell ref="E5:E9"/>
    <mergeCell ref="F5:J5"/>
    <mergeCell ref="K5:K9"/>
    <mergeCell ref="F6:F9"/>
    <mergeCell ref="G6:J6"/>
    <mergeCell ref="G7:G9"/>
    <mergeCell ref="H7:H9"/>
    <mergeCell ref="I7:I9"/>
    <mergeCell ref="J7:J9"/>
    <mergeCell ref="A3:K3"/>
    <mergeCell ref="A5:A9"/>
    <mergeCell ref="B5:B9"/>
    <mergeCell ref="C5:C9"/>
    <mergeCell ref="D5:D9"/>
    <mergeCell ref="H2:K2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90462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I12" sqref="I12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421875" style="0" customWidth="1"/>
    <col min="8" max="8" width="10.8515625" style="0" customWidth="1"/>
    <col min="11" max="11" width="11.7109375" style="0" customWidth="1"/>
    <col min="12" max="12" width="12.00390625" style="0" customWidth="1"/>
    <col min="14" max="14" width="8.00390625" style="0" customWidth="1"/>
    <col min="15" max="15" width="13.7109375" style="0" customWidth="1"/>
  </cols>
  <sheetData>
    <row r="1" ht="12.75">
      <c r="O1" s="25" t="s">
        <v>213</v>
      </c>
    </row>
    <row r="2" ht="12.75">
      <c r="O2" s="25" t="s">
        <v>23</v>
      </c>
    </row>
    <row r="4" spans="1:15" ht="18">
      <c r="A4" s="492" t="s">
        <v>167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</row>
    <row r="5" spans="1:15" ht="18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118"/>
    </row>
    <row r="6" spans="1:15" ht="12.75">
      <c r="A6" s="484" t="s">
        <v>34</v>
      </c>
      <c r="B6" s="484" t="s">
        <v>0</v>
      </c>
      <c r="C6" s="484" t="s">
        <v>35</v>
      </c>
      <c r="D6" s="485" t="s">
        <v>168</v>
      </c>
      <c r="E6" s="493" t="s">
        <v>169</v>
      </c>
      <c r="F6" s="480" t="s">
        <v>37</v>
      </c>
      <c r="G6" s="486" t="s">
        <v>170</v>
      </c>
      <c r="H6" s="480" t="s">
        <v>38</v>
      </c>
      <c r="I6" s="480"/>
      <c r="J6" s="480"/>
      <c r="K6" s="480"/>
      <c r="L6" s="480"/>
      <c r="M6" s="480"/>
      <c r="N6" s="480"/>
      <c r="O6" s="480" t="s">
        <v>39</v>
      </c>
    </row>
    <row r="7" spans="1:15" ht="12.75">
      <c r="A7" s="484"/>
      <c r="B7" s="484"/>
      <c r="C7" s="484"/>
      <c r="D7" s="485"/>
      <c r="E7" s="494"/>
      <c r="F7" s="480"/>
      <c r="G7" s="487"/>
      <c r="H7" s="480" t="s">
        <v>171</v>
      </c>
      <c r="I7" s="480" t="s">
        <v>40</v>
      </c>
      <c r="J7" s="480"/>
      <c r="K7" s="480"/>
      <c r="L7" s="480"/>
      <c r="M7" s="480" t="s">
        <v>103</v>
      </c>
      <c r="N7" s="480" t="s">
        <v>104</v>
      </c>
      <c r="O7" s="480"/>
    </row>
    <row r="8" spans="1:15" ht="12.75">
      <c r="A8" s="484"/>
      <c r="B8" s="484"/>
      <c r="C8" s="484"/>
      <c r="D8" s="485"/>
      <c r="E8" s="494"/>
      <c r="F8" s="480"/>
      <c r="G8" s="487"/>
      <c r="H8" s="480"/>
      <c r="I8" s="480" t="s">
        <v>41</v>
      </c>
      <c r="J8" s="496" t="s">
        <v>172</v>
      </c>
      <c r="K8" s="480" t="s">
        <v>173</v>
      </c>
      <c r="L8" s="480" t="s">
        <v>44</v>
      </c>
      <c r="M8" s="480"/>
      <c r="N8" s="480"/>
      <c r="O8" s="480"/>
    </row>
    <row r="9" spans="1:15" ht="12.75">
      <c r="A9" s="484"/>
      <c r="B9" s="484"/>
      <c r="C9" s="484"/>
      <c r="D9" s="485"/>
      <c r="E9" s="494"/>
      <c r="F9" s="480"/>
      <c r="G9" s="487"/>
      <c r="H9" s="480"/>
      <c r="I9" s="480"/>
      <c r="J9" s="496"/>
      <c r="K9" s="480"/>
      <c r="L9" s="480"/>
      <c r="M9" s="480"/>
      <c r="N9" s="480"/>
      <c r="O9" s="480"/>
    </row>
    <row r="10" spans="1:15" ht="47.25" customHeight="1">
      <c r="A10" s="484"/>
      <c r="B10" s="484"/>
      <c r="C10" s="484"/>
      <c r="D10" s="485"/>
      <c r="E10" s="495"/>
      <c r="F10" s="480"/>
      <c r="G10" s="488"/>
      <c r="H10" s="480"/>
      <c r="I10" s="480"/>
      <c r="J10" s="496"/>
      <c r="K10" s="480"/>
      <c r="L10" s="480"/>
      <c r="M10" s="480"/>
      <c r="N10" s="480"/>
      <c r="O10" s="480"/>
    </row>
    <row r="11" spans="1:15" ht="12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</row>
    <row r="12" spans="1:15" ht="102" customHeight="1">
      <c r="A12" s="119" t="s">
        <v>45</v>
      </c>
      <c r="B12" s="120" t="s">
        <v>46</v>
      </c>
      <c r="C12" s="120" t="s">
        <v>47</v>
      </c>
      <c r="D12" s="121" t="s">
        <v>174</v>
      </c>
      <c r="E12" s="119" t="s">
        <v>175</v>
      </c>
      <c r="F12" s="122">
        <f>G12+H12+M12</f>
        <v>5436371</v>
      </c>
      <c r="G12" s="122">
        <v>1211236</v>
      </c>
      <c r="H12" s="122">
        <f>I12+J12+659148</f>
        <v>2667977</v>
      </c>
      <c r="I12" s="122">
        <v>162367</v>
      </c>
      <c r="J12" s="122">
        <v>1846462</v>
      </c>
      <c r="K12" s="123" t="s">
        <v>176</v>
      </c>
      <c r="L12" s="122">
        <v>0</v>
      </c>
      <c r="M12" s="122">
        <v>1557158</v>
      </c>
      <c r="N12" s="122">
        <v>0</v>
      </c>
      <c r="O12" s="123" t="s">
        <v>179</v>
      </c>
    </row>
    <row r="13" spans="1:15" ht="51" hidden="1">
      <c r="A13" s="124" t="s">
        <v>50</v>
      </c>
      <c r="B13" s="125"/>
      <c r="C13" s="125"/>
      <c r="D13" s="125"/>
      <c r="E13" s="125"/>
      <c r="F13" s="126"/>
      <c r="G13" s="126"/>
      <c r="H13" s="126"/>
      <c r="I13" s="126"/>
      <c r="J13" s="126"/>
      <c r="K13" s="127" t="s">
        <v>48</v>
      </c>
      <c r="L13" s="126"/>
      <c r="M13" s="126"/>
      <c r="N13" s="126"/>
      <c r="O13" s="126"/>
    </row>
    <row r="14" spans="1:15" ht="51" hidden="1">
      <c r="A14" s="124" t="s">
        <v>51</v>
      </c>
      <c r="B14" s="125"/>
      <c r="C14" s="125"/>
      <c r="D14" s="125"/>
      <c r="E14" s="125"/>
      <c r="F14" s="126"/>
      <c r="G14" s="126"/>
      <c r="H14" s="126"/>
      <c r="I14" s="126"/>
      <c r="J14" s="126"/>
      <c r="K14" s="127" t="s">
        <v>48</v>
      </c>
      <c r="L14" s="126"/>
      <c r="M14" s="126"/>
      <c r="N14" s="126"/>
      <c r="O14" s="126"/>
    </row>
    <row r="15" spans="1:15" ht="51" hidden="1">
      <c r="A15" s="124" t="s">
        <v>55</v>
      </c>
      <c r="B15" s="125"/>
      <c r="C15" s="125"/>
      <c r="D15" s="125"/>
      <c r="E15" s="125"/>
      <c r="F15" s="126"/>
      <c r="G15" s="126"/>
      <c r="H15" s="126"/>
      <c r="I15" s="126"/>
      <c r="J15" s="126"/>
      <c r="K15" s="128" t="s">
        <v>48</v>
      </c>
      <c r="L15" s="126"/>
      <c r="M15" s="126"/>
      <c r="N15" s="126"/>
      <c r="O15" s="129"/>
    </row>
    <row r="16" spans="1:15" ht="12.75">
      <c r="A16" s="491" t="s">
        <v>1</v>
      </c>
      <c r="B16" s="491"/>
      <c r="C16" s="491"/>
      <c r="D16" s="491"/>
      <c r="E16" s="88"/>
      <c r="F16" s="44">
        <f>F12+F13+F14+F15</f>
        <v>5436371</v>
      </c>
      <c r="G16" s="44">
        <f>G12+G13+G14+G15</f>
        <v>1211236</v>
      </c>
      <c r="H16" s="44">
        <f>H12+H13+H14+H15</f>
        <v>2667977</v>
      </c>
      <c r="I16" s="44">
        <f>I12+I13+I14+I15</f>
        <v>162367</v>
      </c>
      <c r="J16" s="44">
        <f>J12+J13+J14+J15</f>
        <v>1846462</v>
      </c>
      <c r="K16" s="44">
        <v>659148</v>
      </c>
      <c r="L16" s="44">
        <f>L12+L13+L14+L15</f>
        <v>0</v>
      </c>
      <c r="M16" s="44">
        <f>M12+M13+M14+M15</f>
        <v>1557158</v>
      </c>
      <c r="N16" s="44">
        <f>N12+N13+N14+N15</f>
        <v>0</v>
      </c>
      <c r="O16" s="85" t="s">
        <v>63</v>
      </c>
    </row>
    <row r="17" spans="1:15" ht="12.75">
      <c r="A17" s="27"/>
      <c r="B17" s="27"/>
      <c r="C17" s="27"/>
      <c r="D17" s="27"/>
      <c r="E17" s="2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27" t="s">
        <v>64</v>
      </c>
      <c r="B18" s="27"/>
      <c r="C18" s="27"/>
      <c r="D18" s="27"/>
      <c r="E18" s="2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27" t="s">
        <v>65</v>
      </c>
      <c r="B19" s="27"/>
      <c r="C19" s="27"/>
      <c r="D19" s="27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27" t="s">
        <v>66</v>
      </c>
      <c r="B20" s="27"/>
      <c r="C20" s="27"/>
      <c r="D20" s="27"/>
      <c r="E20" s="2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27" t="s">
        <v>67</v>
      </c>
      <c r="B21" s="27"/>
      <c r="C21" s="27"/>
      <c r="D21" s="27"/>
      <c r="E21" s="2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27" t="s">
        <v>177</v>
      </c>
      <c r="B22" s="27"/>
      <c r="C22" s="27"/>
      <c r="D22" s="27"/>
      <c r="E22" s="2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35" t="s">
        <v>178</v>
      </c>
      <c r="B23" s="27"/>
      <c r="C23" s="27"/>
      <c r="D23" s="27"/>
      <c r="E23" s="2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27" t="s">
        <v>178</v>
      </c>
      <c r="B24" s="27"/>
      <c r="C24" s="27"/>
      <c r="D24" s="27"/>
      <c r="E24" s="2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27"/>
      <c r="B25" s="27"/>
      <c r="C25" s="27"/>
      <c r="D25" s="27"/>
      <c r="E25" s="2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9">
    <mergeCell ref="A16:D16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5.00390625" style="0" customWidth="1"/>
    <col min="2" max="2" width="6.140625" style="0" customWidth="1"/>
    <col min="4" max="4" width="35.8515625" style="0" customWidth="1"/>
    <col min="5" max="5" width="21.00390625" style="0" customWidth="1"/>
    <col min="6" max="6" width="0.2890625" style="0" hidden="1" customWidth="1"/>
  </cols>
  <sheetData>
    <row r="1" spans="1:7" ht="12.75">
      <c r="A1" s="27"/>
      <c r="B1" s="27"/>
      <c r="C1" s="27"/>
      <c r="D1" s="331"/>
      <c r="E1" s="25"/>
      <c r="F1" s="331"/>
      <c r="G1" s="25" t="s">
        <v>212</v>
      </c>
    </row>
    <row r="2" spans="1:7" ht="12.75">
      <c r="A2" s="27"/>
      <c r="B2" s="27"/>
      <c r="C2" s="27"/>
      <c r="D2" s="25"/>
      <c r="E2" s="25"/>
      <c r="F2" s="25"/>
      <c r="G2" s="25" t="s">
        <v>23</v>
      </c>
    </row>
    <row r="3" spans="1:8" ht="15.75">
      <c r="A3" s="498"/>
      <c r="B3" s="498"/>
      <c r="C3" s="498"/>
      <c r="D3" s="498"/>
      <c r="E3" s="498"/>
      <c r="F3" s="498"/>
      <c r="G3" s="498"/>
      <c r="H3" s="498"/>
    </row>
    <row r="4" spans="5:8" ht="12.75">
      <c r="E4" s="131"/>
      <c r="F4" s="332"/>
      <c r="G4" s="332"/>
      <c r="H4" s="333"/>
    </row>
    <row r="5" spans="5:8" ht="12.75">
      <c r="E5" s="131"/>
      <c r="F5" s="499"/>
      <c r="G5" s="499"/>
      <c r="H5" s="334"/>
    </row>
    <row r="6" spans="1:8" ht="15.75" customHeight="1">
      <c r="A6" s="477" t="s">
        <v>207</v>
      </c>
      <c r="B6" s="477"/>
      <c r="C6" s="477"/>
      <c r="D6" s="477"/>
      <c r="E6" s="477"/>
      <c r="F6" s="330"/>
      <c r="G6" s="330"/>
      <c r="H6" s="334"/>
    </row>
    <row r="7" spans="4:8" ht="12.75">
      <c r="D7" s="27"/>
      <c r="E7" s="132"/>
      <c r="F7" s="335"/>
      <c r="G7" s="335"/>
      <c r="H7" s="336"/>
    </row>
    <row r="8" spans="1:8" ht="12.75">
      <c r="A8" s="478" t="s">
        <v>34</v>
      </c>
      <c r="B8" s="478" t="s">
        <v>0</v>
      </c>
      <c r="C8" s="478" t="s">
        <v>3</v>
      </c>
      <c r="D8" s="493" t="s">
        <v>208</v>
      </c>
      <c r="E8" s="486" t="s">
        <v>209</v>
      </c>
      <c r="F8" s="337"/>
      <c r="G8" s="337"/>
      <c r="H8" s="338"/>
    </row>
    <row r="9" spans="1:8" ht="12.75">
      <c r="A9" s="497"/>
      <c r="B9" s="497"/>
      <c r="C9" s="497"/>
      <c r="D9" s="494"/>
      <c r="E9" s="487"/>
      <c r="F9" s="332"/>
      <c r="G9" s="332"/>
      <c r="H9" s="339"/>
    </row>
    <row r="10" spans="1:8" ht="12.75">
      <c r="A10" s="479"/>
      <c r="B10" s="479"/>
      <c r="C10" s="479"/>
      <c r="D10" s="495"/>
      <c r="E10" s="488"/>
      <c r="F10" s="337"/>
      <c r="G10" s="337"/>
      <c r="H10" s="338"/>
    </row>
    <row r="11" spans="1:8" ht="12.75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32"/>
      <c r="G11" s="332"/>
      <c r="H11" s="339"/>
    </row>
    <row r="12" spans="1:8" ht="33" customHeight="1">
      <c r="A12" s="340">
        <v>1</v>
      </c>
      <c r="B12" s="340">
        <v>150</v>
      </c>
      <c r="C12" s="340">
        <v>15011</v>
      </c>
      <c r="D12" s="341" t="s">
        <v>210</v>
      </c>
      <c r="E12" s="342">
        <v>10605</v>
      </c>
      <c r="F12" s="337"/>
      <c r="G12" s="337"/>
      <c r="H12" s="338"/>
    </row>
    <row r="13" spans="1:8" ht="28.5" customHeight="1">
      <c r="A13" s="343">
        <v>2</v>
      </c>
      <c r="B13" s="343">
        <v>750</v>
      </c>
      <c r="C13" s="343">
        <v>75095</v>
      </c>
      <c r="D13" s="344" t="s">
        <v>210</v>
      </c>
      <c r="E13" s="345">
        <v>10860</v>
      </c>
      <c r="F13" s="332"/>
      <c r="G13" s="332"/>
      <c r="H13" s="339"/>
    </row>
    <row r="14" spans="1:8" ht="12.75">
      <c r="A14" s="343">
        <v>3</v>
      </c>
      <c r="B14" s="346" t="s">
        <v>182</v>
      </c>
      <c r="C14" s="346" t="s">
        <v>185</v>
      </c>
      <c r="D14" s="343" t="s">
        <v>211</v>
      </c>
      <c r="E14" s="345">
        <v>400000</v>
      </c>
      <c r="F14" s="332"/>
      <c r="G14" s="332"/>
      <c r="H14" s="114"/>
    </row>
    <row r="15" spans="1:8" ht="12.75">
      <c r="A15" s="343"/>
      <c r="B15" s="343"/>
      <c r="C15" s="343"/>
      <c r="D15" s="343"/>
      <c r="E15" s="345"/>
      <c r="F15" s="332"/>
      <c r="G15" s="332"/>
      <c r="H15" s="114"/>
    </row>
    <row r="16" spans="1:8" ht="12.75">
      <c r="A16" s="347"/>
      <c r="B16" s="347"/>
      <c r="C16" s="347"/>
      <c r="D16" s="347"/>
      <c r="E16" s="348"/>
      <c r="F16" s="332"/>
      <c r="G16" s="332"/>
      <c r="H16" s="114"/>
    </row>
    <row r="17" spans="1:8" ht="12.75">
      <c r="A17" s="481" t="s">
        <v>1</v>
      </c>
      <c r="B17" s="482"/>
      <c r="C17" s="482"/>
      <c r="D17" s="483"/>
      <c r="E17" s="86">
        <f>E12+E13+E14+E15+E16</f>
        <v>421465</v>
      </c>
      <c r="F17" s="332"/>
      <c r="G17" s="332"/>
      <c r="H17" s="114"/>
    </row>
    <row r="18" spans="1:8" ht="12.75">
      <c r="A18" s="114"/>
      <c r="B18" s="114"/>
      <c r="C18" s="114"/>
      <c r="D18" s="332"/>
      <c r="E18" s="332"/>
      <c r="F18" s="332"/>
      <c r="G18" s="332"/>
      <c r="H18" s="114"/>
    </row>
    <row r="19" spans="1:8" ht="12.75" customHeight="1" hidden="1">
      <c r="A19" s="114"/>
      <c r="B19" s="114"/>
      <c r="C19" s="114"/>
      <c r="D19" s="332"/>
      <c r="E19" s="332"/>
      <c r="F19" s="332"/>
      <c r="G19" s="332"/>
      <c r="H19" s="114"/>
    </row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</sheetData>
  <sheetProtection/>
  <mergeCells count="9">
    <mergeCell ref="A17:D17"/>
    <mergeCell ref="B8:B10"/>
    <mergeCell ref="C8:C10"/>
    <mergeCell ref="D8:D10"/>
    <mergeCell ref="E8:E10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G44" sqref="G44"/>
    </sheetView>
  </sheetViews>
  <sheetFormatPr defaultColWidth="9.140625" defaultRowHeight="12.75"/>
  <cols>
    <col min="1" max="1" width="4.140625" style="27" customWidth="1"/>
    <col min="2" max="2" width="6.7109375" style="27" customWidth="1"/>
    <col min="3" max="3" width="10.140625" style="27" customWidth="1"/>
    <col min="4" max="4" width="45.00390625" style="37" customWidth="1"/>
    <col min="5" max="5" width="14.8515625" style="37" customWidth="1"/>
    <col min="6" max="6" width="13.57421875" style="37" customWidth="1"/>
    <col min="7" max="7" width="14.421875" style="37" customWidth="1"/>
    <col min="8" max="8" width="15.7109375" style="0" customWidth="1"/>
  </cols>
  <sheetData>
    <row r="1" spans="1:5" ht="11.25" customHeight="1">
      <c r="A1" s="501" t="s">
        <v>427</v>
      </c>
      <c r="B1" s="502"/>
      <c r="C1" s="502"/>
      <c r="D1" s="502"/>
      <c r="E1" s="502"/>
    </row>
    <row r="2" ht="12.75">
      <c r="E2" s="25" t="s">
        <v>361</v>
      </c>
    </row>
    <row r="3" spans="1:8" ht="48.75" customHeight="1" hidden="1">
      <c r="A3" s="498"/>
      <c r="B3" s="498"/>
      <c r="C3" s="498"/>
      <c r="D3" s="498"/>
      <c r="E3" s="498"/>
      <c r="F3" s="498"/>
      <c r="G3" s="498"/>
      <c r="H3" s="498"/>
    </row>
    <row r="4" spans="1:8" ht="12.75" hidden="1">
      <c r="A4"/>
      <c r="B4"/>
      <c r="C4"/>
      <c r="D4"/>
      <c r="E4" s="131"/>
      <c r="F4" s="332"/>
      <c r="G4" s="332"/>
      <c r="H4" s="333"/>
    </row>
    <row r="5" spans="1:8" s="368" customFormat="1" ht="20.25" customHeight="1" hidden="1">
      <c r="A5"/>
      <c r="B5"/>
      <c r="C5"/>
      <c r="D5" t="s">
        <v>387</v>
      </c>
      <c r="E5" s="131"/>
      <c r="F5" s="499"/>
      <c r="G5" s="499"/>
      <c r="H5" s="334"/>
    </row>
    <row r="6" spans="1:8" s="368" customFormat="1" ht="65.25" customHeight="1">
      <c r="A6" s="477" t="s">
        <v>388</v>
      </c>
      <c r="B6" s="477"/>
      <c r="C6" s="477"/>
      <c r="D6" s="477"/>
      <c r="E6" s="477"/>
      <c r="F6" s="330"/>
      <c r="G6" s="330"/>
      <c r="H6" s="334"/>
    </row>
    <row r="7" spans="1:8" ht="9" customHeight="1">
      <c r="A7"/>
      <c r="B7"/>
      <c r="C7"/>
      <c r="D7" s="27"/>
      <c r="E7" s="132"/>
      <c r="F7" s="335"/>
      <c r="G7" s="335"/>
      <c r="H7" s="336"/>
    </row>
    <row r="8" spans="1:8" s="130" customFormat="1" ht="19.5" customHeight="1">
      <c r="A8" s="484" t="s">
        <v>34</v>
      </c>
      <c r="B8" s="484" t="s">
        <v>0</v>
      </c>
      <c r="C8" s="484" t="s">
        <v>3</v>
      </c>
      <c r="D8" s="485" t="s">
        <v>208</v>
      </c>
      <c r="E8" s="486" t="s">
        <v>209</v>
      </c>
      <c r="F8" s="337"/>
      <c r="G8" s="337"/>
      <c r="H8" s="338"/>
    </row>
    <row r="9" spans="1:8" ht="65.25" customHeight="1">
      <c r="A9" s="484"/>
      <c r="B9" s="484"/>
      <c r="C9" s="484"/>
      <c r="D9" s="485"/>
      <c r="E9" s="487"/>
      <c r="F9" s="332"/>
      <c r="G9" s="332"/>
      <c r="H9" s="339"/>
    </row>
    <row r="10" spans="1:8" s="130" customFormat="1" ht="19.5" customHeight="1">
      <c r="A10" s="484"/>
      <c r="B10" s="484"/>
      <c r="C10" s="484"/>
      <c r="D10" s="485"/>
      <c r="E10" s="488"/>
      <c r="F10" s="337"/>
      <c r="G10" s="337"/>
      <c r="H10" s="338"/>
    </row>
    <row r="11" spans="1:8" ht="12" customHeight="1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32"/>
      <c r="G11" s="332"/>
      <c r="H11" s="339"/>
    </row>
    <row r="12" spans="1:8" s="362" customFormat="1" ht="31.5" customHeight="1">
      <c r="A12" s="367"/>
      <c r="B12" s="367"/>
      <c r="C12" s="367"/>
      <c r="D12" s="366" t="s">
        <v>389</v>
      </c>
      <c r="E12" s="365">
        <f>E13+E14+E16+E18+E29+E17+E15</f>
        <v>492658</v>
      </c>
      <c r="F12" s="364"/>
      <c r="G12" s="364"/>
      <c r="H12" s="363"/>
    </row>
    <row r="13" spans="1:8" s="362" customFormat="1" ht="31.5" customHeight="1">
      <c r="A13" s="369">
        <v>1</v>
      </c>
      <c r="B13" s="369">
        <v>600</v>
      </c>
      <c r="C13" s="369">
        <v>60014</v>
      </c>
      <c r="D13" s="370" t="s">
        <v>211</v>
      </c>
      <c r="E13" s="277">
        <v>64103</v>
      </c>
      <c r="F13" s="364"/>
      <c r="G13" s="364"/>
      <c r="H13" s="363"/>
    </row>
    <row r="14" spans="1:8" s="362" customFormat="1" ht="31.5" customHeight="1">
      <c r="A14" s="369">
        <v>2</v>
      </c>
      <c r="B14" s="369">
        <v>600</v>
      </c>
      <c r="C14" s="369">
        <v>60014</v>
      </c>
      <c r="D14" s="370" t="s">
        <v>211</v>
      </c>
      <c r="E14" s="277">
        <v>320035</v>
      </c>
      <c r="F14" s="364"/>
      <c r="G14" s="364"/>
      <c r="H14" s="363"/>
    </row>
    <row r="15" spans="1:8" s="362" customFormat="1" ht="31.5" customHeight="1">
      <c r="A15" s="369">
        <v>3</v>
      </c>
      <c r="B15" s="369">
        <v>750</v>
      </c>
      <c r="C15" s="369">
        <v>75075</v>
      </c>
      <c r="D15" s="370" t="s">
        <v>211</v>
      </c>
      <c r="E15" s="277">
        <v>5000</v>
      </c>
      <c r="F15" s="364"/>
      <c r="G15" s="364"/>
      <c r="H15" s="363"/>
    </row>
    <row r="16" spans="1:8" s="130" customFormat="1" ht="27" customHeight="1">
      <c r="A16" s="372">
        <v>3</v>
      </c>
      <c r="B16" s="372">
        <v>754</v>
      </c>
      <c r="C16" s="372">
        <v>75404</v>
      </c>
      <c r="D16" s="371" t="s">
        <v>402</v>
      </c>
      <c r="E16" s="273">
        <v>37000</v>
      </c>
      <c r="F16" s="337"/>
      <c r="G16" s="337"/>
      <c r="H16" s="358"/>
    </row>
    <row r="17" spans="1:8" s="130" customFormat="1" ht="27" customHeight="1">
      <c r="A17" s="372">
        <v>4</v>
      </c>
      <c r="B17" s="372">
        <v>801</v>
      </c>
      <c r="C17" s="372">
        <v>80195</v>
      </c>
      <c r="D17" s="371" t="s">
        <v>406</v>
      </c>
      <c r="E17" s="273">
        <v>3333</v>
      </c>
      <c r="F17" s="337"/>
      <c r="G17" s="337"/>
      <c r="H17" s="358"/>
    </row>
    <row r="18" spans="1:8" s="130" customFormat="1" ht="28.5" customHeight="1">
      <c r="A18" s="320">
        <v>5</v>
      </c>
      <c r="B18" s="320">
        <v>801</v>
      </c>
      <c r="C18" s="320">
        <v>80195</v>
      </c>
      <c r="D18" s="373" t="s">
        <v>390</v>
      </c>
      <c r="E18" s="374">
        <v>3187</v>
      </c>
      <c r="F18" s="337"/>
      <c r="G18" s="337"/>
      <c r="H18" s="338"/>
    </row>
    <row r="19" spans="1:8" ht="28.5" customHeight="1" hidden="1">
      <c r="A19" s="355">
        <v>2</v>
      </c>
      <c r="B19" s="355">
        <v>750</v>
      </c>
      <c r="C19" s="355">
        <v>75095</v>
      </c>
      <c r="D19" s="355" t="s">
        <v>391</v>
      </c>
      <c r="E19" s="353">
        <v>0</v>
      </c>
      <c r="F19" s="332"/>
      <c r="G19" s="332"/>
      <c r="H19" s="339"/>
    </row>
    <row r="20" spans="1:8" ht="28.5" customHeight="1" hidden="1">
      <c r="A20" s="355"/>
      <c r="B20" s="355"/>
      <c r="C20" s="355"/>
      <c r="D20" s="355"/>
      <c r="E20" s="353"/>
      <c r="F20" s="332"/>
      <c r="G20" s="332"/>
      <c r="H20" s="339"/>
    </row>
    <row r="21" spans="1:8" ht="28.5" customHeight="1" hidden="1">
      <c r="A21" s="355"/>
      <c r="B21" s="355"/>
      <c r="C21" s="355"/>
      <c r="D21" s="355"/>
      <c r="E21" s="353"/>
      <c r="F21" s="332"/>
      <c r="G21" s="332"/>
      <c r="H21" s="339"/>
    </row>
    <row r="22" spans="1:8" ht="24.75" customHeight="1" hidden="1">
      <c r="A22" s="355"/>
      <c r="B22" s="355"/>
      <c r="C22" s="355"/>
      <c r="D22" s="355"/>
      <c r="E22" s="353"/>
      <c r="F22" s="332"/>
      <c r="G22" s="332"/>
      <c r="H22" s="114"/>
    </row>
    <row r="23" spans="1:8" ht="19.5" customHeight="1" hidden="1">
      <c r="A23" s="355"/>
      <c r="B23" s="355"/>
      <c r="C23" s="355"/>
      <c r="D23" s="355"/>
      <c r="E23" s="353"/>
      <c r="F23" s="332"/>
      <c r="G23" s="332"/>
      <c r="H23" s="114"/>
    </row>
    <row r="24" spans="1:8" ht="19.5" customHeight="1" hidden="1">
      <c r="A24" s="355"/>
      <c r="B24" s="355"/>
      <c r="C24" s="355"/>
      <c r="D24" s="355"/>
      <c r="E24" s="353"/>
      <c r="F24" s="332"/>
      <c r="G24" s="332"/>
      <c r="H24" s="114"/>
    </row>
    <row r="25" spans="1:8" ht="19.5" customHeight="1" hidden="1">
      <c r="A25" s="500" t="s">
        <v>1</v>
      </c>
      <c r="B25" s="500"/>
      <c r="C25" s="500"/>
      <c r="D25" s="500"/>
      <c r="E25" s="86">
        <v>0</v>
      </c>
      <c r="F25" s="332"/>
      <c r="G25" s="332"/>
      <c r="H25" s="114"/>
    </row>
    <row r="26" spans="1:8" ht="19.5" customHeight="1" hidden="1">
      <c r="A26" s="179"/>
      <c r="B26" s="179"/>
      <c r="C26" s="179"/>
      <c r="D26" s="44"/>
      <c r="E26" s="44"/>
      <c r="F26" s="332"/>
      <c r="G26" s="332"/>
      <c r="H26" s="114"/>
    </row>
    <row r="27" spans="1:8" ht="19.5" customHeight="1" hidden="1">
      <c r="A27" s="179"/>
      <c r="B27" s="179"/>
      <c r="C27" s="179"/>
      <c r="D27" s="44"/>
      <c r="E27" s="44"/>
      <c r="F27" s="332"/>
      <c r="G27" s="332"/>
      <c r="H27" s="114"/>
    </row>
    <row r="28" spans="1:8" ht="19.5" customHeight="1" hidden="1">
      <c r="A28" s="179"/>
      <c r="B28" s="179"/>
      <c r="C28" s="179"/>
      <c r="D28" s="44"/>
      <c r="E28" s="44"/>
      <c r="F28" s="332"/>
      <c r="G28" s="332"/>
      <c r="H28" s="114"/>
    </row>
    <row r="29" spans="1:8" ht="19.5" customHeight="1">
      <c r="A29" s="400">
        <v>6</v>
      </c>
      <c r="B29" s="400">
        <v>900</v>
      </c>
      <c r="C29" s="400">
        <v>90017</v>
      </c>
      <c r="D29" s="401" t="s">
        <v>405</v>
      </c>
      <c r="E29" s="97">
        <v>60000</v>
      </c>
      <c r="F29" s="332"/>
      <c r="G29" s="332"/>
      <c r="H29" s="114"/>
    </row>
    <row r="30" spans="1:8" s="130" customFormat="1" ht="27" customHeight="1">
      <c r="A30" s="361"/>
      <c r="B30" s="361"/>
      <c r="C30" s="361"/>
      <c r="D30" s="360" t="s">
        <v>392</v>
      </c>
      <c r="E30" s="359">
        <f>E32+E33+E34+E35+E36</f>
        <v>322000</v>
      </c>
      <c r="F30" s="337"/>
      <c r="G30" s="337"/>
      <c r="H30" s="358"/>
    </row>
    <row r="32" spans="1:8" s="17" customFormat="1" ht="27" customHeight="1">
      <c r="A32" s="320">
        <v>1</v>
      </c>
      <c r="B32" s="320">
        <v>921</v>
      </c>
      <c r="C32" s="320">
        <v>92105</v>
      </c>
      <c r="D32" s="375" t="s">
        <v>393</v>
      </c>
      <c r="E32" s="323">
        <v>18000</v>
      </c>
      <c r="F32" s="352"/>
      <c r="G32" s="352"/>
      <c r="H32" s="357"/>
    </row>
    <row r="33" spans="1:8" s="17" customFormat="1" ht="27" customHeight="1">
      <c r="A33" s="320">
        <v>2</v>
      </c>
      <c r="B33" s="320">
        <v>921</v>
      </c>
      <c r="C33" s="320">
        <v>92195</v>
      </c>
      <c r="D33" s="322" t="s">
        <v>394</v>
      </c>
      <c r="E33" s="323">
        <f>7000+2000</f>
        <v>9000</v>
      </c>
      <c r="F33" s="352"/>
      <c r="G33" s="352"/>
      <c r="H33" s="357"/>
    </row>
    <row r="34" spans="1:8" s="17" customFormat="1" ht="42.75" customHeight="1">
      <c r="A34" s="320">
        <v>3</v>
      </c>
      <c r="B34" s="320">
        <v>921</v>
      </c>
      <c r="C34" s="320">
        <v>92195</v>
      </c>
      <c r="D34" s="375" t="s">
        <v>395</v>
      </c>
      <c r="E34" s="323">
        <v>25000</v>
      </c>
      <c r="F34" s="352"/>
      <c r="G34" s="352"/>
      <c r="H34" s="357"/>
    </row>
    <row r="35" spans="1:8" s="356" customFormat="1" ht="27" customHeight="1">
      <c r="A35" s="320">
        <v>4</v>
      </c>
      <c r="B35" s="320">
        <v>921</v>
      </c>
      <c r="C35" s="320">
        <v>92120</v>
      </c>
      <c r="D35" s="375" t="s">
        <v>226</v>
      </c>
      <c r="E35" s="374">
        <v>100000</v>
      </c>
      <c r="F35" s="332"/>
      <c r="G35" s="332"/>
      <c r="H35" s="114"/>
    </row>
    <row r="36" spans="1:8" s="350" customFormat="1" ht="39.75" customHeight="1">
      <c r="A36" s="320">
        <v>5</v>
      </c>
      <c r="B36" s="320">
        <v>926</v>
      </c>
      <c r="C36" s="320">
        <v>92605</v>
      </c>
      <c r="D36" s="375" t="s">
        <v>396</v>
      </c>
      <c r="E36" s="374">
        <v>170000</v>
      </c>
      <c r="F36" s="352"/>
      <c r="G36" s="352"/>
      <c r="H36" s="351"/>
    </row>
    <row r="37" spans="1:8" s="350" customFormat="1" ht="30.75" customHeight="1" hidden="1">
      <c r="A37" s="355"/>
      <c r="B37" s="355"/>
      <c r="C37" s="355"/>
      <c r="D37" s="354"/>
      <c r="E37" s="353"/>
      <c r="F37" s="352"/>
      <c r="G37" s="352"/>
      <c r="H37" s="351"/>
    </row>
    <row r="38" spans="1:5" ht="33.75" customHeight="1">
      <c r="A38" s="503" t="s">
        <v>1</v>
      </c>
      <c r="B38" s="503"/>
      <c r="C38" s="503"/>
      <c r="D38" s="503"/>
      <c r="E38" s="349">
        <f>E12+E30</f>
        <v>814658</v>
      </c>
    </row>
    <row r="39" ht="12.75">
      <c r="A39" s="35"/>
    </row>
    <row r="41" ht="12.75"/>
    <row r="42" ht="12.75"/>
    <row r="43" ht="12.75"/>
    <row r="44" ht="12.75"/>
  </sheetData>
  <sheetProtection/>
  <mergeCells count="11">
    <mergeCell ref="A38:D38"/>
    <mergeCell ref="B8:B10"/>
    <mergeCell ref="C8:C10"/>
    <mergeCell ref="D8:D10"/>
    <mergeCell ref="E8:E10"/>
    <mergeCell ref="A3:H3"/>
    <mergeCell ref="F5:G5"/>
    <mergeCell ref="A6:E6"/>
    <mergeCell ref="A8:A10"/>
    <mergeCell ref="A25:D25"/>
    <mergeCell ref="A1:E1"/>
  </mergeCells>
  <printOptions/>
  <pageMargins left="0.75" right="0.75" top="1" bottom="1" header="0.5" footer="0.5"/>
  <pageSetup fitToWidth="0" fitToHeight="1" horizontalDpi="600" verticalDpi="600" orientation="portrait" paperSize="9" scale="91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51589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4" sqref="K14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3.140625" style="0" customWidth="1"/>
    <col min="4" max="4" width="12.421875" style="0" customWidth="1"/>
    <col min="5" max="5" width="11.57421875" style="0" customWidth="1"/>
    <col min="6" max="6" width="16.57421875" style="0" customWidth="1"/>
  </cols>
  <sheetData>
    <row r="1" spans="6:7" ht="12.75">
      <c r="F1" s="2" t="s">
        <v>428</v>
      </c>
      <c r="G1" s="25"/>
    </row>
    <row r="2" spans="6:7" ht="12.75">
      <c r="F2" s="25" t="s">
        <v>361</v>
      </c>
      <c r="G2" s="25"/>
    </row>
    <row r="4" spans="1:6" ht="15.75">
      <c r="A4" s="509" t="s">
        <v>360</v>
      </c>
      <c r="B4" s="509"/>
      <c r="C4" s="509"/>
      <c r="D4" s="509"/>
      <c r="E4" s="27"/>
      <c r="F4" s="27"/>
    </row>
    <row r="5" spans="1:6" ht="12.75">
      <c r="A5" s="89"/>
      <c r="B5" s="27"/>
      <c r="C5" s="27"/>
      <c r="D5" s="27"/>
      <c r="E5" s="27"/>
      <c r="F5" s="27"/>
    </row>
    <row r="6" spans="1:6" ht="12.75">
      <c r="A6" s="27"/>
      <c r="B6" s="27"/>
      <c r="C6" s="27"/>
      <c r="D6" s="90"/>
      <c r="E6" s="27"/>
      <c r="F6" s="27"/>
    </row>
    <row r="7" spans="1:6" ht="12.75">
      <c r="A7" s="484" t="s">
        <v>34</v>
      </c>
      <c r="B7" s="484" t="s">
        <v>131</v>
      </c>
      <c r="C7" s="485" t="s">
        <v>132</v>
      </c>
      <c r="D7" s="485" t="s">
        <v>356</v>
      </c>
      <c r="E7" s="510" t="s">
        <v>133</v>
      </c>
      <c r="F7" s="504" t="s">
        <v>357</v>
      </c>
    </row>
    <row r="8" spans="1:6" ht="12.75">
      <c r="A8" s="484"/>
      <c r="B8" s="484"/>
      <c r="C8" s="484"/>
      <c r="D8" s="485"/>
      <c r="E8" s="511"/>
      <c r="F8" s="505"/>
    </row>
    <row r="9" spans="1:6" ht="12.75">
      <c r="A9" s="484"/>
      <c r="B9" s="484"/>
      <c r="C9" s="484"/>
      <c r="D9" s="485"/>
      <c r="E9" s="512"/>
      <c r="F9" s="506"/>
    </row>
    <row r="10" spans="1:6" ht="12.75">
      <c r="A10" s="91">
        <v>1</v>
      </c>
      <c r="B10" s="91">
        <v>2</v>
      </c>
      <c r="C10" s="91">
        <v>3</v>
      </c>
      <c r="D10" s="92">
        <v>4</v>
      </c>
      <c r="E10" s="93">
        <v>5</v>
      </c>
      <c r="F10" s="93">
        <v>6</v>
      </c>
    </row>
    <row r="11" spans="1:6" ht="12.75">
      <c r="A11" s="94" t="s">
        <v>45</v>
      </c>
      <c r="B11" s="95" t="s">
        <v>134</v>
      </c>
      <c r="C11" s="94"/>
      <c r="D11" s="327">
        <v>31961945.59</v>
      </c>
      <c r="E11" s="327">
        <v>38264</v>
      </c>
      <c r="F11" s="327">
        <f>D11+E11</f>
        <v>32000209.59</v>
      </c>
    </row>
    <row r="12" spans="1:6" ht="12.75">
      <c r="A12" s="94" t="s">
        <v>50</v>
      </c>
      <c r="B12" s="95" t="s">
        <v>135</v>
      </c>
      <c r="C12" s="94"/>
      <c r="D12" s="327">
        <v>38437841.59</v>
      </c>
      <c r="E12" s="328">
        <v>285429</v>
      </c>
      <c r="F12" s="327">
        <f>D12+E12</f>
        <v>38723270.59</v>
      </c>
    </row>
    <row r="13" spans="1:6" ht="12.75">
      <c r="A13" s="94" t="s">
        <v>51</v>
      </c>
      <c r="B13" s="95" t="s">
        <v>136</v>
      </c>
      <c r="C13" s="98"/>
      <c r="D13" s="99">
        <f>D11-D12</f>
        <v>-6475896.000000004</v>
      </c>
      <c r="E13" s="99">
        <f>E11-E12</f>
        <v>-247165</v>
      </c>
      <c r="F13" s="99">
        <f>F11-F12</f>
        <v>-6723061.000000004</v>
      </c>
    </row>
    <row r="14" spans="1:6" ht="12.75">
      <c r="A14" s="507" t="s">
        <v>137</v>
      </c>
      <c r="B14" s="508"/>
      <c r="C14" s="100"/>
      <c r="D14" s="326">
        <f>D15+D17+D18+D19+D20+D21+D16+D22</f>
        <v>6931177.48</v>
      </c>
      <c r="E14" s="326">
        <f>E15+E17+E18+E19+E20+E21+E16+E22</f>
        <v>247165</v>
      </c>
      <c r="F14" s="326">
        <f>F15+F17+F18+F19+F20+F21+F16+F22</f>
        <v>7178342.48</v>
      </c>
    </row>
    <row r="15" spans="1:6" ht="12.75">
      <c r="A15" s="94" t="s">
        <v>45</v>
      </c>
      <c r="B15" s="101" t="s">
        <v>138</v>
      </c>
      <c r="C15" s="94" t="s">
        <v>139</v>
      </c>
      <c r="D15" s="99">
        <v>0</v>
      </c>
      <c r="E15" s="99">
        <v>0</v>
      </c>
      <c r="F15" s="96">
        <f aca="true" t="shared" si="0" ref="F15:F29">D15+E15</f>
        <v>0</v>
      </c>
    </row>
    <row r="16" spans="1:6" ht="12.75">
      <c r="A16" s="102" t="s">
        <v>50</v>
      </c>
      <c r="B16" s="98" t="s">
        <v>140</v>
      </c>
      <c r="C16" s="94" t="s">
        <v>139</v>
      </c>
      <c r="D16" s="103">
        <v>1521912</v>
      </c>
      <c r="E16" s="99">
        <v>0</v>
      </c>
      <c r="F16" s="96">
        <f t="shared" si="0"/>
        <v>1521912</v>
      </c>
    </row>
    <row r="17" spans="1:6" ht="58.5" customHeight="1">
      <c r="A17" s="94" t="s">
        <v>51</v>
      </c>
      <c r="B17" s="104" t="s">
        <v>141</v>
      </c>
      <c r="C17" s="94" t="s">
        <v>142</v>
      </c>
      <c r="D17" s="99">
        <v>0</v>
      </c>
      <c r="E17" s="99">
        <v>0</v>
      </c>
      <c r="F17" s="96">
        <f t="shared" si="0"/>
        <v>0</v>
      </c>
    </row>
    <row r="18" spans="1:6" ht="12.75">
      <c r="A18" s="102" t="s">
        <v>55</v>
      </c>
      <c r="B18" s="98" t="s">
        <v>143</v>
      </c>
      <c r="C18" s="94" t="s">
        <v>144</v>
      </c>
      <c r="D18" s="99">
        <v>25000</v>
      </c>
      <c r="E18" s="99">
        <v>0</v>
      </c>
      <c r="F18" s="96">
        <f t="shared" si="0"/>
        <v>25000</v>
      </c>
    </row>
    <row r="19" spans="1:6" ht="12.75">
      <c r="A19" s="94" t="s">
        <v>60</v>
      </c>
      <c r="B19" s="98" t="s">
        <v>145</v>
      </c>
      <c r="C19" s="94" t="s">
        <v>146</v>
      </c>
      <c r="D19" s="99">
        <v>0</v>
      </c>
      <c r="E19" s="99">
        <v>0</v>
      </c>
      <c r="F19" s="96">
        <f t="shared" si="0"/>
        <v>0</v>
      </c>
    </row>
    <row r="20" spans="1:6" ht="12.75">
      <c r="A20" s="102" t="s">
        <v>62</v>
      </c>
      <c r="B20" s="98" t="s">
        <v>147</v>
      </c>
      <c r="C20" s="94" t="s">
        <v>148</v>
      </c>
      <c r="D20" s="399">
        <v>4786365.48</v>
      </c>
      <c r="E20" s="324">
        <v>247165</v>
      </c>
      <c r="F20" s="327">
        <f t="shared" si="0"/>
        <v>5033530.48</v>
      </c>
    </row>
    <row r="21" spans="1:6" ht="12.75">
      <c r="A21" s="94" t="s">
        <v>68</v>
      </c>
      <c r="B21" s="98" t="s">
        <v>149</v>
      </c>
      <c r="C21" s="94" t="s">
        <v>150</v>
      </c>
      <c r="D21" s="96">
        <v>0</v>
      </c>
      <c r="E21" s="99">
        <v>0</v>
      </c>
      <c r="F21" s="96">
        <f t="shared" si="0"/>
        <v>0</v>
      </c>
    </row>
    <row r="22" spans="1:6" ht="12.75">
      <c r="A22" s="94" t="s">
        <v>151</v>
      </c>
      <c r="B22" s="106" t="s">
        <v>152</v>
      </c>
      <c r="C22" s="94" t="s">
        <v>363</v>
      </c>
      <c r="D22" s="96">
        <v>597900</v>
      </c>
      <c r="E22" s="328">
        <v>0</v>
      </c>
      <c r="F22" s="96">
        <f t="shared" si="0"/>
        <v>597900</v>
      </c>
    </row>
    <row r="23" spans="1:6" ht="12.75">
      <c r="A23" s="507" t="s">
        <v>153</v>
      </c>
      <c r="B23" s="508"/>
      <c r="C23" s="107"/>
      <c r="D23" s="329">
        <f>D24+D25+D26+D27+D28+D29+D30</f>
        <v>455281.48</v>
      </c>
      <c r="E23" s="329">
        <v>0</v>
      </c>
      <c r="F23" s="326">
        <f>D23+E23</f>
        <v>455281.48</v>
      </c>
    </row>
    <row r="24" spans="1:6" ht="12.75">
      <c r="A24" s="94" t="s">
        <v>45</v>
      </c>
      <c r="B24" s="98" t="s">
        <v>154</v>
      </c>
      <c r="C24" s="94" t="s">
        <v>155</v>
      </c>
      <c r="D24" s="96">
        <v>350000</v>
      </c>
      <c r="E24" s="99">
        <v>0</v>
      </c>
      <c r="F24" s="96">
        <f>D24+E24</f>
        <v>350000</v>
      </c>
    </row>
    <row r="25" spans="1:6" ht="12.75">
      <c r="A25" s="102" t="s">
        <v>50</v>
      </c>
      <c r="B25" s="108" t="s">
        <v>156</v>
      </c>
      <c r="C25" s="102" t="s">
        <v>155</v>
      </c>
      <c r="D25" s="325">
        <v>80281.48</v>
      </c>
      <c r="E25" s="324">
        <v>0</v>
      </c>
      <c r="F25" s="327">
        <f t="shared" si="0"/>
        <v>80281.48</v>
      </c>
    </row>
    <row r="26" spans="1:6" ht="51" customHeight="1">
      <c r="A26" s="94" t="s">
        <v>51</v>
      </c>
      <c r="B26" s="110" t="s">
        <v>157</v>
      </c>
      <c r="C26" s="94" t="s">
        <v>158</v>
      </c>
      <c r="D26" s="96">
        <v>0</v>
      </c>
      <c r="E26" s="99">
        <v>0</v>
      </c>
      <c r="F26" s="96">
        <f t="shared" si="0"/>
        <v>0</v>
      </c>
    </row>
    <row r="27" spans="1:6" ht="12.75">
      <c r="A27" s="102" t="s">
        <v>55</v>
      </c>
      <c r="B27" s="108" t="s">
        <v>159</v>
      </c>
      <c r="C27" s="102" t="s">
        <v>160</v>
      </c>
      <c r="D27" s="109">
        <v>25000</v>
      </c>
      <c r="E27" s="99">
        <v>0</v>
      </c>
      <c r="F27" s="96">
        <f t="shared" si="0"/>
        <v>25000</v>
      </c>
    </row>
    <row r="28" spans="1:6" ht="12.75">
      <c r="A28" s="94" t="s">
        <v>60</v>
      </c>
      <c r="B28" s="98" t="s">
        <v>161</v>
      </c>
      <c r="C28" s="94" t="s">
        <v>162</v>
      </c>
      <c r="D28" s="96">
        <v>0</v>
      </c>
      <c r="E28" s="99">
        <v>0</v>
      </c>
      <c r="F28" s="96">
        <f t="shared" si="0"/>
        <v>0</v>
      </c>
    </row>
    <row r="29" spans="1:6" ht="12.75">
      <c r="A29" s="111" t="s">
        <v>62</v>
      </c>
      <c r="B29" s="106" t="s">
        <v>163</v>
      </c>
      <c r="C29" s="111" t="s">
        <v>164</v>
      </c>
      <c r="D29" s="105">
        <v>0</v>
      </c>
      <c r="E29" s="99">
        <v>0</v>
      </c>
      <c r="F29" s="96">
        <f t="shared" si="0"/>
        <v>0</v>
      </c>
    </row>
    <row r="30" spans="1:6" ht="12.75">
      <c r="A30" s="111" t="s">
        <v>68</v>
      </c>
      <c r="B30" s="106" t="s">
        <v>165</v>
      </c>
      <c r="C30" s="112" t="s">
        <v>166</v>
      </c>
      <c r="D30" s="302">
        <v>0</v>
      </c>
      <c r="E30" s="99">
        <v>0</v>
      </c>
      <c r="F30" s="96">
        <f>D30+E30</f>
        <v>0</v>
      </c>
    </row>
    <row r="31" spans="1:6" ht="12.75">
      <c r="A31" s="113"/>
      <c r="B31" s="114"/>
      <c r="C31" s="115"/>
      <c r="D31" s="27"/>
      <c r="E31" s="27"/>
      <c r="F31" s="27"/>
    </row>
    <row r="33" spans="1:2" ht="12.75">
      <c r="A33" s="133"/>
      <c r="B33" s="134"/>
    </row>
    <row r="34" spans="1:2" ht="12.75">
      <c r="A34" s="133"/>
      <c r="B34" s="133"/>
    </row>
  </sheetData>
  <sheetProtection/>
  <mergeCells count="9">
    <mergeCell ref="F7:F9"/>
    <mergeCell ref="A14:B14"/>
    <mergeCell ref="A23:B23"/>
    <mergeCell ref="A4:D4"/>
    <mergeCell ref="A7:A9"/>
    <mergeCell ref="B7:B9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3"/>
  <oleObjects>
    <oleObject progId="Word.Document.8" shapeId="1450056" r:id="rId1"/>
    <oleObject progId="Word.Document.8" shapeId="52664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O27" sqref="O27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 customHeight="1">
      <c r="A1" s="27"/>
      <c r="B1" s="27"/>
      <c r="C1" s="27"/>
      <c r="D1" s="37"/>
      <c r="E1" s="37"/>
      <c r="F1" s="37"/>
      <c r="G1" s="2" t="s">
        <v>404</v>
      </c>
    </row>
    <row r="2" spans="1:7" ht="12.75">
      <c r="A2" s="27"/>
      <c r="B2" s="27"/>
      <c r="C2" s="27"/>
      <c r="D2" s="490" t="s">
        <v>361</v>
      </c>
      <c r="E2" s="490"/>
      <c r="F2" s="490"/>
      <c r="G2" s="490"/>
    </row>
    <row r="3" spans="1:7" ht="12.75">
      <c r="A3" s="27"/>
      <c r="B3" s="27"/>
      <c r="C3" s="27"/>
      <c r="D3" s="37"/>
      <c r="E3" s="37"/>
      <c r="F3" s="37"/>
      <c r="G3" s="239"/>
    </row>
    <row r="4" spans="1:7" ht="36" customHeight="1">
      <c r="A4" s="513" t="s">
        <v>372</v>
      </c>
      <c r="B4" s="513"/>
      <c r="C4" s="513"/>
      <c r="D4" s="513"/>
      <c r="E4" s="513"/>
      <c r="F4" s="513"/>
      <c r="G4" s="513"/>
    </row>
    <row r="5" spans="1:7" ht="15.75">
      <c r="A5" s="164"/>
      <c r="B5" s="317"/>
      <c r="C5" s="317"/>
      <c r="D5" s="317"/>
      <c r="E5" s="317"/>
      <c r="F5" s="317"/>
      <c r="G5" s="317"/>
    </row>
    <row r="6" spans="1:7" ht="12.75">
      <c r="A6" s="484" t="s">
        <v>0</v>
      </c>
      <c r="B6" s="478" t="s">
        <v>3</v>
      </c>
      <c r="C6" s="478" t="s">
        <v>296</v>
      </c>
      <c r="D6" s="480" t="s">
        <v>297</v>
      </c>
      <c r="E6" s="480" t="s">
        <v>298</v>
      </c>
      <c r="F6" s="480" t="s">
        <v>80</v>
      </c>
      <c r="G6" s="480"/>
    </row>
    <row r="7" spans="1:7" ht="25.5">
      <c r="A7" s="484"/>
      <c r="B7" s="479"/>
      <c r="C7" s="479"/>
      <c r="D7" s="514"/>
      <c r="E7" s="480"/>
      <c r="F7" s="165" t="s">
        <v>299</v>
      </c>
      <c r="G7" s="165" t="s">
        <v>300</v>
      </c>
    </row>
    <row r="8" spans="1:7" ht="12.75">
      <c r="A8" s="41">
        <v>1</v>
      </c>
      <c r="B8" s="41">
        <v>2</v>
      </c>
      <c r="C8" s="41">
        <v>3</v>
      </c>
      <c r="D8" s="42">
        <v>4</v>
      </c>
      <c r="E8" s="42">
        <v>5</v>
      </c>
      <c r="F8" s="42">
        <v>6</v>
      </c>
      <c r="G8" s="42">
        <v>7</v>
      </c>
    </row>
    <row r="9" spans="1:7" ht="12.75">
      <c r="A9" s="181">
        <v>600</v>
      </c>
      <c r="B9" s="181"/>
      <c r="C9" s="181" t="s">
        <v>371</v>
      </c>
      <c r="D9" s="172">
        <v>145000</v>
      </c>
      <c r="E9" s="172">
        <v>145000</v>
      </c>
      <c r="F9" s="172">
        <f>F10</f>
        <v>0</v>
      </c>
      <c r="G9" s="172">
        <v>145000</v>
      </c>
    </row>
    <row r="10" spans="1:7" ht="12.75">
      <c r="A10" s="175"/>
      <c r="B10" s="175">
        <v>60016</v>
      </c>
      <c r="C10" s="316" t="s">
        <v>370</v>
      </c>
      <c r="D10" s="177">
        <v>-5000</v>
      </c>
      <c r="E10" s="177">
        <v>-5000</v>
      </c>
      <c r="F10" s="177">
        <v>0</v>
      </c>
      <c r="G10" s="177">
        <v>-5000</v>
      </c>
    </row>
    <row r="11" spans="1:7" ht="38.25" hidden="1">
      <c r="A11" s="309">
        <v>751</v>
      </c>
      <c r="B11" s="309"/>
      <c r="C11" s="315" t="s">
        <v>369</v>
      </c>
      <c r="D11" s="308">
        <f>D12</f>
        <v>1348</v>
      </c>
      <c r="E11" s="308">
        <f>E12</f>
        <v>0</v>
      </c>
      <c r="F11" s="308">
        <f>F12</f>
        <v>1348</v>
      </c>
      <c r="G11" s="308">
        <f>G12</f>
        <v>0</v>
      </c>
    </row>
    <row r="12" spans="1:7" ht="25.5" hidden="1">
      <c r="A12" s="125"/>
      <c r="B12" s="125">
        <v>75101</v>
      </c>
      <c r="C12" s="168" t="s">
        <v>301</v>
      </c>
      <c r="D12" s="126">
        <v>1348</v>
      </c>
      <c r="E12" s="126">
        <v>0</v>
      </c>
      <c r="F12" s="126">
        <v>1348</v>
      </c>
      <c r="G12" s="126">
        <v>0</v>
      </c>
    </row>
    <row r="13" spans="1:7" ht="12.75" hidden="1">
      <c r="A13" s="309">
        <v>752</v>
      </c>
      <c r="B13" s="309"/>
      <c r="C13" s="314" t="s">
        <v>368</v>
      </c>
      <c r="D13" s="308">
        <f>D14</f>
        <v>0</v>
      </c>
      <c r="E13" s="308">
        <f>E14</f>
        <v>0</v>
      </c>
      <c r="F13" s="308">
        <f>F14</f>
        <v>0</v>
      </c>
      <c r="G13" s="308">
        <f>G14</f>
        <v>0</v>
      </c>
    </row>
    <row r="14" spans="1:7" ht="12.75" hidden="1">
      <c r="A14" s="125"/>
      <c r="B14" s="125">
        <v>75212</v>
      </c>
      <c r="C14" s="168" t="s">
        <v>367</v>
      </c>
      <c r="D14" s="310">
        <v>0</v>
      </c>
      <c r="E14" s="310">
        <v>0</v>
      </c>
      <c r="F14" s="310">
        <v>0</v>
      </c>
      <c r="G14" s="310">
        <v>0</v>
      </c>
    </row>
    <row r="15" spans="1:7" ht="25.5" hidden="1">
      <c r="A15" s="309">
        <v>754</v>
      </c>
      <c r="B15" s="309"/>
      <c r="C15" s="313" t="s">
        <v>366</v>
      </c>
      <c r="D15" s="308">
        <f>D16+D17</f>
        <v>0</v>
      </c>
      <c r="E15" s="308">
        <f>E16+E17</f>
        <v>0</v>
      </c>
      <c r="F15" s="308">
        <f>F16+F17</f>
        <v>0</v>
      </c>
      <c r="G15" s="308">
        <f>G16+G17</f>
        <v>0</v>
      </c>
    </row>
    <row r="16" spans="1:7" ht="12.75" hidden="1">
      <c r="A16" s="312"/>
      <c r="B16" s="312">
        <v>75412</v>
      </c>
      <c r="C16" s="311" t="s">
        <v>228</v>
      </c>
      <c r="D16" s="310">
        <v>0</v>
      </c>
      <c r="E16" s="310">
        <v>0</v>
      </c>
      <c r="F16" s="310">
        <v>0</v>
      </c>
      <c r="G16" s="310">
        <v>0</v>
      </c>
    </row>
    <row r="17" spans="1:7" ht="12.75" hidden="1">
      <c r="A17" s="125"/>
      <c r="B17" s="125">
        <v>75414</v>
      </c>
      <c r="C17" s="125" t="s">
        <v>365</v>
      </c>
      <c r="D17" s="126">
        <v>0</v>
      </c>
      <c r="E17" s="126">
        <v>0</v>
      </c>
      <c r="F17" s="126">
        <v>0</v>
      </c>
      <c r="G17" s="126">
        <v>0</v>
      </c>
    </row>
    <row r="18" spans="1:7" ht="12.75" hidden="1">
      <c r="A18" s="309">
        <v>852</v>
      </c>
      <c r="B18" s="309"/>
      <c r="C18" s="309" t="s">
        <v>230</v>
      </c>
      <c r="D18" s="308">
        <f>D19+D20</f>
        <v>1281700</v>
      </c>
      <c r="E18" s="308">
        <f>E19+E20</f>
        <v>0</v>
      </c>
      <c r="F18" s="308">
        <f>F19+F20</f>
        <v>1281700</v>
      </c>
      <c r="G18" s="308">
        <f>G19+G20</f>
        <v>0</v>
      </c>
    </row>
    <row r="19" spans="1:7" ht="38.25" hidden="1">
      <c r="A19" s="125"/>
      <c r="B19" s="125">
        <v>85212</v>
      </c>
      <c r="C19" s="307" t="s">
        <v>364</v>
      </c>
      <c r="D19" s="126">
        <v>1280000</v>
      </c>
      <c r="E19" s="126">
        <v>0</v>
      </c>
      <c r="F19" s="126">
        <v>1280000</v>
      </c>
      <c r="G19" s="126">
        <v>0</v>
      </c>
    </row>
    <row r="20" spans="1:7" ht="51" hidden="1">
      <c r="A20" s="125"/>
      <c r="B20" s="125">
        <v>85213</v>
      </c>
      <c r="C20" s="307" t="s">
        <v>243</v>
      </c>
      <c r="D20" s="126">
        <v>1700</v>
      </c>
      <c r="E20" s="126">
        <v>0</v>
      </c>
      <c r="F20" s="126">
        <v>1700</v>
      </c>
      <c r="G20" s="126">
        <v>0</v>
      </c>
    </row>
    <row r="21" spans="1:7" ht="12.75" hidden="1">
      <c r="A21" s="125"/>
      <c r="B21" s="125"/>
      <c r="C21" s="125"/>
      <c r="D21" s="126"/>
      <c r="E21" s="126"/>
      <c r="F21" s="126"/>
      <c r="G21" s="126"/>
    </row>
    <row r="22" spans="1:7" ht="12.75" hidden="1">
      <c r="A22" s="125"/>
      <c r="B22" s="125"/>
      <c r="C22" s="125"/>
      <c r="D22" s="126"/>
      <c r="E22" s="126"/>
      <c r="F22" s="126"/>
      <c r="G22" s="126"/>
    </row>
    <row r="23" spans="1:7" ht="12.75" hidden="1">
      <c r="A23" s="125"/>
      <c r="B23" s="125"/>
      <c r="C23" s="125"/>
      <c r="D23" s="126"/>
      <c r="E23" s="126"/>
      <c r="F23" s="126"/>
      <c r="G23" s="126"/>
    </row>
    <row r="24" spans="1:7" ht="12.75" hidden="1">
      <c r="A24" s="306"/>
      <c r="B24" s="306"/>
      <c r="C24" s="306"/>
      <c r="D24" s="305"/>
      <c r="E24" s="305"/>
      <c r="F24" s="305"/>
      <c r="G24" s="305"/>
    </row>
    <row r="25" spans="1:7" ht="12.75">
      <c r="A25" s="169"/>
      <c r="B25" s="170"/>
      <c r="C25" s="171" t="s">
        <v>1</v>
      </c>
      <c r="D25" s="172">
        <f>D9</f>
        <v>145000</v>
      </c>
      <c r="E25" s="172">
        <f>E9</f>
        <v>145000</v>
      </c>
      <c r="F25" s="172">
        <f>F9</f>
        <v>0</v>
      </c>
      <c r="G25" s="172">
        <f>G9</f>
        <v>145000</v>
      </c>
    </row>
  </sheetData>
  <sheetProtection/>
  <mergeCells count="8">
    <mergeCell ref="D2:G2"/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0">
      <selection activeCell="N33" sqref="N33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14062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57421875" style="0" customWidth="1"/>
    <col min="15" max="15" width="8.57421875" style="0" customWidth="1"/>
    <col min="16" max="16" width="8.00390625" style="0" customWidth="1"/>
  </cols>
  <sheetData>
    <row r="1" ht="12.75">
      <c r="Q1" s="25" t="s">
        <v>126</v>
      </c>
    </row>
    <row r="2" ht="12.75">
      <c r="Q2" s="25" t="s">
        <v>23</v>
      </c>
    </row>
    <row r="3" ht="12.75">
      <c r="Q3" s="25"/>
    </row>
    <row r="4" spans="1:17" ht="12.75">
      <c r="A4" s="542" t="s">
        <v>71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</row>
    <row r="5" spans="1:17" ht="12.75">
      <c r="A5" s="48"/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75" customFormat="1" ht="9.75">
      <c r="A6" s="543" t="s">
        <v>34</v>
      </c>
      <c r="B6" s="543" t="s">
        <v>72</v>
      </c>
      <c r="C6" s="544" t="s">
        <v>73</v>
      </c>
      <c r="D6" s="545" t="s">
        <v>74</v>
      </c>
      <c r="E6" s="541" t="s">
        <v>75</v>
      </c>
      <c r="F6" s="540" t="s">
        <v>6</v>
      </c>
      <c r="G6" s="540"/>
      <c r="H6" s="540" t="s">
        <v>38</v>
      </c>
      <c r="I6" s="540"/>
      <c r="J6" s="540"/>
      <c r="K6" s="540"/>
      <c r="L6" s="540"/>
      <c r="M6" s="540"/>
      <c r="N6" s="540"/>
      <c r="O6" s="540"/>
      <c r="P6" s="540"/>
      <c r="Q6" s="540"/>
    </row>
    <row r="7" spans="1:17" s="75" customFormat="1" ht="9.75">
      <c r="A7" s="543"/>
      <c r="B7" s="543"/>
      <c r="C7" s="544"/>
      <c r="D7" s="545"/>
      <c r="E7" s="541"/>
      <c r="F7" s="541" t="s">
        <v>76</v>
      </c>
      <c r="G7" s="541" t="s">
        <v>77</v>
      </c>
      <c r="H7" s="540" t="s">
        <v>78</v>
      </c>
      <c r="I7" s="540"/>
      <c r="J7" s="540"/>
      <c r="K7" s="540"/>
      <c r="L7" s="540"/>
      <c r="M7" s="540"/>
      <c r="N7" s="540"/>
      <c r="O7" s="540"/>
      <c r="P7" s="540"/>
      <c r="Q7" s="540"/>
    </row>
    <row r="8" spans="1:17" s="75" customFormat="1" ht="9.75">
      <c r="A8" s="543"/>
      <c r="B8" s="543"/>
      <c r="C8" s="544"/>
      <c r="D8" s="545"/>
      <c r="E8" s="541"/>
      <c r="F8" s="541"/>
      <c r="G8" s="541"/>
      <c r="H8" s="541" t="s">
        <v>79</v>
      </c>
      <c r="I8" s="540" t="s">
        <v>80</v>
      </c>
      <c r="J8" s="540"/>
      <c r="K8" s="540"/>
      <c r="L8" s="540"/>
      <c r="M8" s="540"/>
      <c r="N8" s="540"/>
      <c r="O8" s="540"/>
      <c r="P8" s="540"/>
      <c r="Q8" s="540"/>
    </row>
    <row r="9" spans="1:17" s="75" customFormat="1" ht="9.75">
      <c r="A9" s="543"/>
      <c r="B9" s="543"/>
      <c r="C9" s="544"/>
      <c r="D9" s="545"/>
      <c r="E9" s="541"/>
      <c r="F9" s="541"/>
      <c r="G9" s="541"/>
      <c r="H9" s="541"/>
      <c r="I9" s="540" t="s">
        <v>81</v>
      </c>
      <c r="J9" s="540"/>
      <c r="K9" s="540"/>
      <c r="L9" s="540"/>
      <c r="M9" s="540" t="s">
        <v>82</v>
      </c>
      <c r="N9" s="540"/>
      <c r="O9" s="540"/>
      <c r="P9" s="540"/>
      <c r="Q9" s="540"/>
    </row>
    <row r="10" spans="1:17" s="75" customFormat="1" ht="9.75">
      <c r="A10" s="543"/>
      <c r="B10" s="543"/>
      <c r="C10" s="544"/>
      <c r="D10" s="545"/>
      <c r="E10" s="541"/>
      <c r="F10" s="541"/>
      <c r="G10" s="541"/>
      <c r="H10" s="541"/>
      <c r="I10" s="541" t="s">
        <v>83</v>
      </c>
      <c r="J10" s="540" t="s">
        <v>84</v>
      </c>
      <c r="K10" s="540"/>
      <c r="L10" s="540"/>
      <c r="M10" s="541" t="s">
        <v>85</v>
      </c>
      <c r="N10" s="541" t="s">
        <v>84</v>
      </c>
      <c r="O10" s="541"/>
      <c r="P10" s="541"/>
      <c r="Q10" s="541"/>
    </row>
    <row r="11" spans="1:17" s="75" customFormat="1" ht="48" customHeight="1">
      <c r="A11" s="543"/>
      <c r="B11" s="543"/>
      <c r="C11" s="544"/>
      <c r="D11" s="545"/>
      <c r="E11" s="541"/>
      <c r="F11" s="541"/>
      <c r="G11" s="541"/>
      <c r="H11" s="541"/>
      <c r="I11" s="541"/>
      <c r="J11" s="74" t="s">
        <v>86</v>
      </c>
      <c r="K11" s="74" t="s">
        <v>87</v>
      </c>
      <c r="L11" s="74" t="s">
        <v>88</v>
      </c>
      <c r="M11" s="541"/>
      <c r="N11" s="74" t="s">
        <v>89</v>
      </c>
      <c r="O11" s="74" t="s">
        <v>90</v>
      </c>
      <c r="P11" s="74" t="s">
        <v>87</v>
      </c>
      <c r="Q11" s="74" t="s">
        <v>91</v>
      </c>
    </row>
    <row r="12" spans="1:17" ht="12.75">
      <c r="A12" s="51">
        <v>1</v>
      </c>
      <c r="B12" s="51">
        <v>2</v>
      </c>
      <c r="C12" s="51">
        <v>3</v>
      </c>
      <c r="D12" s="52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  <c r="Q12" s="53">
        <v>17</v>
      </c>
    </row>
    <row r="13" spans="1:17" ht="12.75">
      <c r="A13" s="54">
        <v>1</v>
      </c>
      <c r="B13" s="55" t="s">
        <v>92</v>
      </c>
      <c r="C13" s="535" t="s">
        <v>63</v>
      </c>
      <c r="D13" s="536"/>
      <c r="E13" s="56">
        <f>E19</f>
        <v>0</v>
      </c>
      <c r="F13" s="56">
        <f aca="true" t="shared" si="0" ref="F13:Q13">F19</f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</row>
    <row r="14" spans="1:17" ht="12.75">
      <c r="A14" s="517" t="s">
        <v>93</v>
      </c>
      <c r="B14" s="57" t="s">
        <v>94</v>
      </c>
      <c r="C14" s="518" t="s">
        <v>95</v>
      </c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20"/>
    </row>
    <row r="15" spans="1:17" ht="12.75">
      <c r="A15" s="517"/>
      <c r="B15" s="57" t="s">
        <v>96</v>
      </c>
      <c r="C15" s="521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3"/>
    </row>
    <row r="16" spans="1:17" ht="12.75">
      <c r="A16" s="517"/>
      <c r="B16" s="57" t="s">
        <v>97</v>
      </c>
      <c r="C16" s="521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3"/>
    </row>
    <row r="17" spans="1:17" ht="12.75">
      <c r="A17" s="517"/>
      <c r="B17" s="57" t="s">
        <v>98</v>
      </c>
      <c r="C17" s="524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6"/>
    </row>
    <row r="18" spans="1:17" ht="12.75">
      <c r="A18" s="517"/>
      <c r="B18" s="57" t="s">
        <v>99</v>
      </c>
      <c r="C18" s="58"/>
      <c r="D18" s="59" t="s">
        <v>100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517"/>
      <c r="B19" s="57" t="s">
        <v>101</v>
      </c>
      <c r="C19" s="61"/>
      <c r="D19" s="62" t="s">
        <v>102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 customHeight="1" hidden="1">
      <c r="A20" s="517"/>
      <c r="B20" s="57" t="s">
        <v>103</v>
      </c>
      <c r="C20" s="61"/>
      <c r="D20" s="62"/>
      <c r="E20" s="60"/>
      <c r="F20" s="60"/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 customHeight="1" hidden="1">
      <c r="A21" s="517"/>
      <c r="B21" s="57" t="s">
        <v>104</v>
      </c>
      <c r="C21" s="61"/>
      <c r="D21" s="62"/>
      <c r="E21" s="60"/>
      <c r="F21" s="60"/>
      <c r="G21" s="60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2.75" customHeight="1" hidden="1">
      <c r="A22" s="517"/>
      <c r="B22" s="57" t="s">
        <v>105</v>
      </c>
      <c r="C22" s="61"/>
      <c r="D22" s="62"/>
      <c r="E22" s="60"/>
      <c r="F22" s="60"/>
      <c r="G22" s="60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12.75" customHeight="1" hidden="1">
      <c r="A23" s="517" t="s">
        <v>106</v>
      </c>
      <c r="B23" s="57" t="s">
        <v>94</v>
      </c>
      <c r="C23" s="537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9"/>
    </row>
    <row r="24" spans="1:17" ht="12.75" customHeight="1" hidden="1">
      <c r="A24" s="517"/>
      <c r="B24" s="57" t="s">
        <v>96</v>
      </c>
      <c r="C24" s="537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9"/>
    </row>
    <row r="25" spans="1:17" ht="12.75" customHeight="1" hidden="1">
      <c r="A25" s="517"/>
      <c r="B25" s="57" t="s">
        <v>97</v>
      </c>
      <c r="C25" s="537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539"/>
    </row>
    <row r="26" spans="1:17" ht="12.75" customHeight="1" hidden="1">
      <c r="A26" s="517"/>
      <c r="B26" s="57" t="s">
        <v>98</v>
      </c>
      <c r="C26" s="537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9"/>
    </row>
    <row r="27" spans="1:17" ht="12.75" customHeight="1" hidden="1">
      <c r="A27" s="517"/>
      <c r="B27" s="57" t="s">
        <v>99</v>
      </c>
      <c r="C27" s="58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.75" customHeight="1" hidden="1">
      <c r="A28" s="517"/>
      <c r="B28" s="57" t="s">
        <v>101</v>
      </c>
      <c r="C28" s="61"/>
      <c r="D28" s="62"/>
      <c r="E28" s="60"/>
      <c r="F28" s="60"/>
      <c r="G28" s="60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2.75" customHeight="1" hidden="1">
      <c r="A29" s="517"/>
      <c r="B29" s="57" t="s">
        <v>103</v>
      </c>
      <c r="C29" s="61"/>
      <c r="D29" s="62"/>
      <c r="E29" s="60"/>
      <c r="F29" s="60"/>
      <c r="G29" s="60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.75" customHeight="1" hidden="1">
      <c r="A30" s="517"/>
      <c r="B30" s="57" t="s">
        <v>104</v>
      </c>
      <c r="C30" s="61"/>
      <c r="D30" s="62"/>
      <c r="E30" s="60"/>
      <c r="F30" s="60"/>
      <c r="G30" s="60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2.75" customHeight="1" hidden="1">
      <c r="A31" s="517"/>
      <c r="B31" s="57" t="s">
        <v>107</v>
      </c>
      <c r="C31" s="61"/>
      <c r="D31" s="62"/>
      <c r="E31" s="60"/>
      <c r="F31" s="60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2.75" customHeight="1" hidden="1">
      <c r="A32" s="64" t="s">
        <v>108</v>
      </c>
      <c r="B32" s="57" t="s">
        <v>109</v>
      </c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9"/>
    </row>
    <row r="33" spans="1:17" ht="12.75">
      <c r="A33" s="65">
        <v>2</v>
      </c>
      <c r="B33" s="66" t="s">
        <v>110</v>
      </c>
      <c r="C33" s="515" t="s">
        <v>63</v>
      </c>
      <c r="D33" s="516"/>
      <c r="E33" s="67">
        <f>E38+E48</f>
        <v>387450</v>
      </c>
      <c r="F33" s="67">
        <f aca="true" t="shared" si="1" ref="F33:Q33">F38+F48</f>
        <v>58117</v>
      </c>
      <c r="G33" s="67">
        <f t="shared" si="1"/>
        <v>329333</v>
      </c>
      <c r="H33" s="67">
        <f t="shared" si="1"/>
        <v>80339</v>
      </c>
      <c r="I33" s="67">
        <f t="shared" si="1"/>
        <v>12051</v>
      </c>
      <c r="J33" s="67">
        <f t="shared" si="1"/>
        <v>0</v>
      </c>
      <c r="K33" s="67">
        <f t="shared" si="1"/>
        <v>0</v>
      </c>
      <c r="L33" s="67">
        <f t="shared" si="1"/>
        <v>12051</v>
      </c>
      <c r="M33" s="67">
        <f t="shared" si="1"/>
        <v>68288</v>
      </c>
      <c r="N33" s="67">
        <f t="shared" si="1"/>
        <v>68288</v>
      </c>
      <c r="O33" s="67">
        <f t="shared" si="1"/>
        <v>0</v>
      </c>
      <c r="P33" s="67">
        <f t="shared" si="1"/>
        <v>0</v>
      </c>
      <c r="Q33" s="67">
        <f t="shared" si="1"/>
        <v>0</v>
      </c>
    </row>
    <row r="34" spans="1:17" ht="12.75">
      <c r="A34" s="517" t="s">
        <v>111</v>
      </c>
      <c r="B34" s="57" t="s">
        <v>94</v>
      </c>
      <c r="C34" s="518" t="s">
        <v>112</v>
      </c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20"/>
    </row>
    <row r="35" spans="1:17" ht="12.75">
      <c r="A35" s="517"/>
      <c r="B35" s="57" t="s">
        <v>96</v>
      </c>
      <c r="C35" s="521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3"/>
    </row>
    <row r="36" spans="1:17" ht="12.75">
      <c r="A36" s="517"/>
      <c r="B36" s="57" t="s">
        <v>97</v>
      </c>
      <c r="C36" s="521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3"/>
    </row>
    <row r="37" spans="1:17" ht="12.75">
      <c r="A37" s="517"/>
      <c r="B37" s="57" t="s">
        <v>98</v>
      </c>
      <c r="C37" s="524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6"/>
    </row>
    <row r="38" spans="1:17" ht="12.75">
      <c r="A38" s="517"/>
      <c r="B38" s="57" t="s">
        <v>99</v>
      </c>
      <c r="C38" s="58"/>
      <c r="D38" s="59" t="s">
        <v>113</v>
      </c>
      <c r="E38" s="60">
        <v>123840</v>
      </c>
      <c r="F38" s="60">
        <v>18576</v>
      </c>
      <c r="G38" s="60">
        <v>105264</v>
      </c>
      <c r="H38" s="60">
        <v>14144</v>
      </c>
      <c r="I38" s="60">
        <v>2122</v>
      </c>
      <c r="J38" s="60">
        <v>0</v>
      </c>
      <c r="K38" s="60">
        <v>0</v>
      </c>
      <c r="L38" s="60">
        <v>2122</v>
      </c>
      <c r="M38" s="60">
        <v>12022</v>
      </c>
      <c r="N38" s="60">
        <v>12022</v>
      </c>
      <c r="O38" s="60">
        <v>0</v>
      </c>
      <c r="P38" s="60">
        <v>0</v>
      </c>
      <c r="Q38" s="60">
        <v>0</v>
      </c>
    </row>
    <row r="39" spans="1:17" ht="12.75">
      <c r="A39" s="517"/>
      <c r="B39" s="57" t="s">
        <v>101</v>
      </c>
      <c r="C39" s="61"/>
      <c r="D39" s="62" t="s">
        <v>113</v>
      </c>
      <c r="E39" s="60">
        <v>14144</v>
      </c>
      <c r="F39" s="60">
        <v>2122</v>
      </c>
      <c r="G39" s="60">
        <v>12022</v>
      </c>
      <c r="H39" s="63">
        <v>14144</v>
      </c>
      <c r="I39" s="63">
        <v>2122</v>
      </c>
      <c r="J39" s="63">
        <v>0</v>
      </c>
      <c r="K39" s="63">
        <v>0</v>
      </c>
      <c r="L39" s="63">
        <v>2122</v>
      </c>
      <c r="M39" s="63">
        <v>12022</v>
      </c>
      <c r="N39" s="63">
        <v>12022</v>
      </c>
      <c r="O39" s="63">
        <v>0</v>
      </c>
      <c r="P39" s="63">
        <v>0</v>
      </c>
      <c r="Q39" s="63">
        <v>0</v>
      </c>
    </row>
    <row r="40" spans="1:17" ht="12.75" customHeight="1" hidden="1">
      <c r="A40" s="517"/>
      <c r="B40" s="57" t="s">
        <v>103</v>
      </c>
      <c r="C40" s="61"/>
      <c r="D40" s="62"/>
      <c r="E40" s="60"/>
      <c r="F40" s="60"/>
      <c r="G40" s="60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2.75" customHeight="1" hidden="1">
      <c r="A41" s="517"/>
      <c r="B41" s="57" t="s">
        <v>104</v>
      </c>
      <c r="C41" s="61"/>
      <c r="D41" s="62"/>
      <c r="E41" s="60"/>
      <c r="F41" s="60"/>
      <c r="G41" s="60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2.75" customHeight="1" hidden="1">
      <c r="A42" s="517"/>
      <c r="B42" s="57" t="s">
        <v>107</v>
      </c>
      <c r="C42" s="61"/>
      <c r="D42" s="62"/>
      <c r="E42" s="60"/>
      <c r="F42" s="60"/>
      <c r="G42" s="60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.75" customHeight="1" hidden="1">
      <c r="A43" s="68" t="s">
        <v>114</v>
      </c>
      <c r="B43" s="69" t="s">
        <v>109</v>
      </c>
      <c r="C43" s="528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30"/>
    </row>
    <row r="44" spans="1:17" ht="12.75">
      <c r="A44" s="517" t="s">
        <v>111</v>
      </c>
      <c r="B44" s="57" t="s">
        <v>94</v>
      </c>
      <c r="C44" s="518" t="s">
        <v>115</v>
      </c>
      <c r="D44" s="519"/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20"/>
    </row>
    <row r="45" spans="1:17" ht="12.75">
      <c r="A45" s="517"/>
      <c r="B45" s="57" t="s">
        <v>96</v>
      </c>
      <c r="C45" s="521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3"/>
    </row>
    <row r="46" spans="1:17" ht="12.75">
      <c r="A46" s="517"/>
      <c r="B46" s="57" t="s">
        <v>97</v>
      </c>
      <c r="C46" s="521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3"/>
    </row>
    <row r="47" spans="1:17" ht="12.75">
      <c r="A47" s="517"/>
      <c r="B47" s="57" t="s">
        <v>98</v>
      </c>
      <c r="C47" s="524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6"/>
    </row>
    <row r="48" spans="1:17" ht="12.75">
      <c r="A48" s="517"/>
      <c r="B48" s="57" t="s">
        <v>99</v>
      </c>
      <c r="C48" s="58"/>
      <c r="D48" s="59" t="s">
        <v>113</v>
      </c>
      <c r="E48" s="60">
        <v>263610</v>
      </c>
      <c r="F48" s="60">
        <v>39541</v>
      </c>
      <c r="G48" s="60">
        <v>224069</v>
      </c>
      <c r="H48" s="60">
        <v>66195</v>
      </c>
      <c r="I48" s="60">
        <v>9929</v>
      </c>
      <c r="J48" s="60">
        <v>0</v>
      </c>
      <c r="K48" s="60">
        <v>0</v>
      </c>
      <c r="L48" s="60">
        <v>9929</v>
      </c>
      <c r="M48" s="60">
        <v>56266</v>
      </c>
      <c r="N48" s="60">
        <v>56266</v>
      </c>
      <c r="O48" s="60">
        <v>0</v>
      </c>
      <c r="P48" s="60">
        <v>0</v>
      </c>
      <c r="Q48" s="60">
        <v>0</v>
      </c>
    </row>
    <row r="49" spans="1:17" ht="12.75">
      <c r="A49" s="517"/>
      <c r="B49" s="57" t="s">
        <v>101</v>
      </c>
      <c r="C49" s="61"/>
      <c r="D49" s="62" t="s">
        <v>113</v>
      </c>
      <c r="E49" s="60">
        <v>66195</v>
      </c>
      <c r="F49" s="60">
        <v>9929</v>
      </c>
      <c r="G49" s="60">
        <v>56266</v>
      </c>
      <c r="H49" s="63">
        <v>66195</v>
      </c>
      <c r="I49" s="63">
        <v>9929</v>
      </c>
      <c r="J49" s="63">
        <v>0</v>
      </c>
      <c r="K49" s="63">
        <v>0</v>
      </c>
      <c r="L49" s="63">
        <v>9929</v>
      </c>
      <c r="M49" s="63">
        <v>56266</v>
      </c>
      <c r="N49" s="63">
        <v>56266</v>
      </c>
      <c r="O49" s="63">
        <v>0</v>
      </c>
      <c r="P49" s="63">
        <v>0</v>
      </c>
      <c r="Q49" s="63">
        <v>0</v>
      </c>
    </row>
    <row r="50" spans="1:17" ht="12.75" customHeight="1" hidden="1">
      <c r="A50" s="517"/>
      <c r="B50" s="57" t="s">
        <v>103</v>
      </c>
      <c r="C50" s="61"/>
      <c r="D50" s="62"/>
      <c r="E50" s="60"/>
      <c r="F50" s="60"/>
      <c r="G50" s="60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12.75" customHeight="1" hidden="1">
      <c r="A51" s="517"/>
      <c r="B51" s="57" t="s">
        <v>104</v>
      </c>
      <c r="C51" s="61"/>
      <c r="D51" s="62"/>
      <c r="E51" s="60"/>
      <c r="F51" s="60"/>
      <c r="G51" s="60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12.75" customHeight="1" hidden="1">
      <c r="A52" s="517"/>
      <c r="B52" s="57" t="s">
        <v>107</v>
      </c>
      <c r="C52" s="61"/>
      <c r="D52" s="62"/>
      <c r="E52" s="60"/>
      <c r="F52" s="60"/>
      <c r="G52" s="60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2.75">
      <c r="A53" s="531" t="s">
        <v>116</v>
      </c>
      <c r="B53" s="532"/>
      <c r="C53" s="533" t="s">
        <v>63</v>
      </c>
      <c r="D53" s="534"/>
      <c r="E53" s="70">
        <f>E13+E33</f>
        <v>387450</v>
      </c>
      <c r="F53" s="70">
        <f aca="true" t="shared" si="2" ref="F53:Q53">F13+F33</f>
        <v>58117</v>
      </c>
      <c r="G53" s="70">
        <f t="shared" si="2"/>
        <v>329333</v>
      </c>
      <c r="H53" s="70">
        <f t="shared" si="2"/>
        <v>80339</v>
      </c>
      <c r="I53" s="70">
        <f t="shared" si="2"/>
        <v>12051</v>
      </c>
      <c r="J53" s="70">
        <f t="shared" si="2"/>
        <v>0</v>
      </c>
      <c r="K53" s="70">
        <f t="shared" si="2"/>
        <v>0</v>
      </c>
      <c r="L53" s="70">
        <f t="shared" si="2"/>
        <v>12051</v>
      </c>
      <c r="M53" s="70">
        <f t="shared" si="2"/>
        <v>68288</v>
      </c>
      <c r="N53" s="70">
        <f t="shared" si="2"/>
        <v>68288</v>
      </c>
      <c r="O53" s="70">
        <f t="shared" si="2"/>
        <v>0</v>
      </c>
      <c r="P53" s="70">
        <f t="shared" si="2"/>
        <v>0</v>
      </c>
      <c r="Q53" s="70">
        <f t="shared" si="2"/>
        <v>0</v>
      </c>
    </row>
    <row r="54" spans="1:17" ht="12.75">
      <c r="A54" s="48"/>
      <c r="B54" s="48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27" t="s">
        <v>117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0"/>
      <c r="L55" s="50"/>
      <c r="M55" s="50"/>
      <c r="N55" s="50"/>
      <c r="O55" s="50"/>
      <c r="P55" s="50"/>
      <c r="Q55" s="50"/>
    </row>
    <row r="56" spans="1:17" ht="12.75">
      <c r="A56" s="71" t="s">
        <v>118</v>
      </c>
      <c r="B56" s="71"/>
      <c r="C56" s="71"/>
      <c r="D56" s="72"/>
      <c r="E56" s="73"/>
      <c r="F56" s="73"/>
      <c r="G56" s="73"/>
      <c r="H56" s="73"/>
      <c r="I56" s="73"/>
      <c r="J56" s="73"/>
      <c r="K56" s="50"/>
      <c r="L56" s="50"/>
      <c r="M56" s="50"/>
      <c r="N56" s="50"/>
      <c r="O56" s="50"/>
      <c r="P56" s="50"/>
      <c r="Q56" s="50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C33:D33"/>
    <mergeCell ref="A34:A42"/>
    <mergeCell ref="C34:Q37"/>
    <mergeCell ref="A55:J55"/>
    <mergeCell ref="C43:Q43"/>
    <mergeCell ref="A44:A52"/>
    <mergeCell ref="C44:Q47"/>
    <mergeCell ref="A53:B53"/>
    <mergeCell ref="C53:D53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91"/>
  <sheetViews>
    <sheetView workbookViewId="0" topLeftCell="A1">
      <selection activeCell="H72" sqref="H72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55.57421875" style="0" customWidth="1"/>
    <col min="4" max="4" width="13.421875" style="0" customWidth="1"/>
    <col min="5" max="5" width="10.8515625" style="0" customWidth="1"/>
    <col min="6" max="6" width="13.140625" style="0" customWidth="1"/>
    <col min="7" max="7" width="13.003906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413</v>
      </c>
      <c r="I1" s="2"/>
      <c r="K1" s="2"/>
    </row>
    <row r="2" spans="4:11" ht="12.75">
      <c r="D2" s="1"/>
      <c r="E2" s="1"/>
      <c r="F2" s="1"/>
      <c r="G2" s="1"/>
      <c r="H2" s="2" t="s">
        <v>361</v>
      </c>
      <c r="I2" s="2"/>
      <c r="K2" s="2"/>
    </row>
    <row r="3" ht="12.75">
      <c r="C3" t="s">
        <v>24</v>
      </c>
    </row>
    <row r="4" spans="1:8" ht="12.75">
      <c r="A4" s="4"/>
      <c r="B4" s="4"/>
      <c r="C4" s="4"/>
      <c r="D4" s="432" t="s">
        <v>331</v>
      </c>
      <c r="E4" s="433"/>
      <c r="F4" s="433"/>
      <c r="G4" s="433"/>
      <c r="H4" s="434"/>
    </row>
    <row r="5" spans="1:8" ht="12.75">
      <c r="A5" s="430" t="s">
        <v>0</v>
      </c>
      <c r="B5" s="430" t="s">
        <v>3</v>
      </c>
      <c r="C5" s="430" t="s">
        <v>5</v>
      </c>
      <c r="D5" s="432" t="s">
        <v>1</v>
      </c>
      <c r="E5" s="433"/>
      <c r="F5" s="434"/>
      <c r="G5" s="448" t="s">
        <v>18</v>
      </c>
      <c r="H5" s="449"/>
    </row>
    <row r="6" spans="1:8" ht="12.75">
      <c r="A6" s="430"/>
      <c r="B6" s="430"/>
      <c r="C6" s="430"/>
      <c r="D6" s="438"/>
      <c r="E6" s="439"/>
      <c r="F6" s="440"/>
      <c r="G6" s="4" t="s">
        <v>2</v>
      </c>
      <c r="H6" s="6" t="s">
        <v>4</v>
      </c>
    </row>
    <row r="7" spans="1:8" ht="12.75">
      <c r="A7" s="5"/>
      <c r="B7" s="5"/>
      <c r="C7" s="7"/>
      <c r="D7" s="8" t="s">
        <v>19</v>
      </c>
      <c r="E7" s="8" t="s">
        <v>20</v>
      </c>
      <c r="F7" s="8" t="s">
        <v>21</v>
      </c>
      <c r="G7" s="7"/>
      <c r="H7" s="9"/>
    </row>
    <row r="8" spans="1:8" ht="12.75">
      <c r="A8" s="10">
        <v>1</v>
      </c>
      <c r="B8" s="10">
        <v>2</v>
      </c>
      <c r="C8" s="10">
        <v>3</v>
      </c>
      <c r="D8" s="423">
        <v>4</v>
      </c>
      <c r="E8" s="424"/>
      <c r="F8" s="425"/>
      <c r="G8" s="10">
        <v>5</v>
      </c>
      <c r="H8" s="10">
        <v>6</v>
      </c>
    </row>
    <row r="9" spans="1:8" s="17" customFormat="1" ht="12.75" hidden="1">
      <c r="A9" s="11" t="s">
        <v>182</v>
      </c>
      <c r="B9" s="12"/>
      <c r="C9" s="13" t="s">
        <v>262</v>
      </c>
      <c r="D9" s="226">
        <v>2856552</v>
      </c>
      <c r="E9" s="226">
        <f>E10</f>
        <v>8800</v>
      </c>
      <c r="F9" s="226">
        <f aca="true" t="shared" si="0" ref="F9:F14">D9+E9</f>
        <v>2865352</v>
      </c>
      <c r="G9" s="227">
        <f>F9-H9</f>
        <v>989608</v>
      </c>
      <c r="H9" s="227">
        <v>1875744</v>
      </c>
    </row>
    <row r="10" spans="1:8" s="17" customFormat="1" ht="12.75" hidden="1">
      <c r="A10" s="14"/>
      <c r="B10" s="15" t="s">
        <v>185</v>
      </c>
      <c r="C10" s="16" t="s">
        <v>263</v>
      </c>
      <c r="D10" s="228">
        <v>2697510</v>
      </c>
      <c r="E10" s="229">
        <f>G10+H10</f>
        <v>8800</v>
      </c>
      <c r="F10" s="230">
        <f t="shared" si="0"/>
        <v>2706310</v>
      </c>
      <c r="G10" s="229">
        <v>8800</v>
      </c>
      <c r="H10" s="229">
        <v>0</v>
      </c>
    </row>
    <row r="11" spans="1:8" s="17" customFormat="1" ht="12.75" hidden="1">
      <c r="A11" s="11" t="s">
        <v>56</v>
      </c>
      <c r="B11" s="12"/>
      <c r="C11" s="13" t="s">
        <v>124</v>
      </c>
      <c r="D11" s="226">
        <v>14343365</v>
      </c>
      <c r="E11" s="226">
        <f>E12</f>
        <v>0</v>
      </c>
      <c r="F11" s="226">
        <f t="shared" si="0"/>
        <v>14343365</v>
      </c>
      <c r="G11" s="227">
        <f>F11-H11</f>
        <v>12456865</v>
      </c>
      <c r="H11" s="227">
        <v>1886500</v>
      </c>
    </row>
    <row r="12" spans="1:8" s="17" customFormat="1" ht="12.75" hidden="1">
      <c r="A12" s="14"/>
      <c r="B12" s="15" t="s">
        <v>127</v>
      </c>
      <c r="C12" s="16" t="s">
        <v>128</v>
      </c>
      <c r="D12" s="228">
        <v>6086746</v>
      </c>
      <c r="E12" s="229">
        <f>G12+H12</f>
        <v>0</v>
      </c>
      <c r="F12" s="230">
        <f t="shared" si="0"/>
        <v>6086746</v>
      </c>
      <c r="G12" s="229">
        <v>0</v>
      </c>
      <c r="H12" s="229">
        <v>0</v>
      </c>
    </row>
    <row r="13" spans="1:8" s="17" customFormat="1" ht="12.75" hidden="1">
      <c r="A13" s="14"/>
      <c r="B13" s="15" t="s">
        <v>57</v>
      </c>
      <c r="C13" s="16" t="s">
        <v>199</v>
      </c>
      <c r="D13" s="228">
        <v>911012</v>
      </c>
      <c r="E13" s="229">
        <f>G13+H13</f>
        <v>0</v>
      </c>
      <c r="F13" s="230">
        <f t="shared" si="0"/>
        <v>911012</v>
      </c>
      <c r="G13" s="229">
        <v>0</v>
      </c>
      <c r="H13" s="229">
        <v>0</v>
      </c>
    </row>
    <row r="14" spans="1:8" s="17" customFormat="1" ht="51" hidden="1">
      <c r="A14" s="14"/>
      <c r="B14" s="15" t="s">
        <v>305</v>
      </c>
      <c r="C14" s="16" t="s">
        <v>306</v>
      </c>
      <c r="D14" s="228">
        <v>127348</v>
      </c>
      <c r="E14" s="229">
        <f>G14+H14</f>
        <v>0</v>
      </c>
      <c r="F14" s="230">
        <f t="shared" si="0"/>
        <v>127348</v>
      </c>
      <c r="G14" s="229">
        <v>0</v>
      </c>
      <c r="H14" s="229">
        <v>0</v>
      </c>
    </row>
    <row r="15" spans="1:8" s="17" customFormat="1" ht="12.75" hidden="1">
      <c r="A15" s="11" t="s">
        <v>233</v>
      </c>
      <c r="B15" s="12"/>
      <c r="C15" s="13" t="s">
        <v>216</v>
      </c>
      <c r="D15" s="226">
        <v>396503</v>
      </c>
      <c r="E15" s="226">
        <f>E16</f>
        <v>0</v>
      </c>
      <c r="F15" s="226">
        <f aca="true" t="shared" si="1" ref="F15:F35">D15+E15</f>
        <v>396503</v>
      </c>
      <c r="G15" s="227">
        <f>F15-H15</f>
        <v>396503</v>
      </c>
      <c r="H15" s="227">
        <v>0</v>
      </c>
    </row>
    <row r="16" spans="1:8" s="17" customFormat="1" ht="12.75" hidden="1">
      <c r="A16" s="14"/>
      <c r="B16" s="15" t="s">
        <v>244</v>
      </c>
      <c r="C16" s="16" t="s">
        <v>321</v>
      </c>
      <c r="D16" s="228">
        <v>50160</v>
      </c>
      <c r="E16" s="229">
        <f aca="true" t="shared" si="2" ref="E16:E21">G16+H16</f>
        <v>0</v>
      </c>
      <c r="F16" s="230">
        <f>D16+E16</f>
        <v>50160</v>
      </c>
      <c r="G16" s="229">
        <v>0</v>
      </c>
      <c r="H16" s="229">
        <v>0</v>
      </c>
    </row>
    <row r="17" spans="1:8" s="17" customFormat="1" ht="12.75" hidden="1">
      <c r="A17" s="14"/>
      <c r="B17" s="15" t="s">
        <v>236</v>
      </c>
      <c r="C17" s="16" t="s">
        <v>237</v>
      </c>
      <c r="D17" s="228">
        <v>1519876</v>
      </c>
      <c r="E17" s="229">
        <f t="shared" si="2"/>
        <v>0</v>
      </c>
      <c r="F17" s="230">
        <f>D17+E17</f>
        <v>1519876</v>
      </c>
      <c r="G17" s="229">
        <v>0</v>
      </c>
      <c r="H17" s="229">
        <v>0</v>
      </c>
    </row>
    <row r="18" spans="1:8" s="17" customFormat="1" ht="12.75" hidden="1">
      <c r="A18" s="14"/>
      <c r="B18" s="15" t="s">
        <v>129</v>
      </c>
      <c r="C18" s="16" t="s">
        <v>130</v>
      </c>
      <c r="D18" s="228">
        <v>4041531</v>
      </c>
      <c r="E18" s="229">
        <f t="shared" si="2"/>
        <v>0</v>
      </c>
      <c r="F18" s="230">
        <f>D18+E18</f>
        <v>4041531</v>
      </c>
      <c r="G18" s="229">
        <v>0</v>
      </c>
      <c r="H18" s="229">
        <v>0</v>
      </c>
    </row>
    <row r="19" spans="1:8" s="17" customFormat="1" ht="51" hidden="1">
      <c r="A19" s="14"/>
      <c r="B19" s="15" t="s">
        <v>305</v>
      </c>
      <c r="C19" s="16" t="s">
        <v>306</v>
      </c>
      <c r="D19" s="228">
        <v>121937</v>
      </c>
      <c r="E19" s="229">
        <f t="shared" si="2"/>
        <v>0</v>
      </c>
      <c r="F19" s="230">
        <f>D19+E19</f>
        <v>121937</v>
      </c>
      <c r="G19" s="229">
        <v>0</v>
      </c>
      <c r="H19" s="229">
        <v>0</v>
      </c>
    </row>
    <row r="20" spans="1:8" s="17" customFormat="1" ht="38.25" hidden="1">
      <c r="A20" s="14"/>
      <c r="B20" s="15" t="s">
        <v>284</v>
      </c>
      <c r="C20" s="16" t="s">
        <v>328</v>
      </c>
      <c r="D20" s="228">
        <v>419652</v>
      </c>
      <c r="E20" s="229">
        <f t="shared" si="2"/>
        <v>0</v>
      </c>
      <c r="F20" s="230">
        <f>D20+E20</f>
        <v>419652</v>
      </c>
      <c r="G20" s="229">
        <v>0</v>
      </c>
      <c r="H20" s="229">
        <v>0</v>
      </c>
    </row>
    <row r="21" spans="1:8" s="17" customFormat="1" ht="102" hidden="1">
      <c r="A21" s="14"/>
      <c r="B21" s="15" t="s">
        <v>327</v>
      </c>
      <c r="C21" s="16" t="s">
        <v>329</v>
      </c>
      <c r="D21" s="228">
        <v>112910</v>
      </c>
      <c r="E21" s="229">
        <f t="shared" si="2"/>
        <v>0</v>
      </c>
      <c r="F21" s="230">
        <f t="shared" si="1"/>
        <v>112910</v>
      </c>
      <c r="G21" s="229">
        <v>0</v>
      </c>
      <c r="H21" s="229">
        <v>0</v>
      </c>
    </row>
    <row r="22" spans="1:8" s="17" customFormat="1" ht="12.75" hidden="1">
      <c r="A22" s="11" t="s">
        <v>217</v>
      </c>
      <c r="B22" s="12"/>
      <c r="C22" s="13" t="s">
        <v>218</v>
      </c>
      <c r="D22" s="226">
        <v>174751</v>
      </c>
      <c r="E22" s="226">
        <f>E23</f>
        <v>0</v>
      </c>
      <c r="F22" s="226">
        <f t="shared" si="1"/>
        <v>174751</v>
      </c>
      <c r="G22" s="227">
        <f>F22-H22</f>
        <v>174751</v>
      </c>
      <c r="H22" s="227">
        <v>0</v>
      </c>
    </row>
    <row r="23" spans="1:8" s="17" customFormat="1" ht="12.75" hidden="1">
      <c r="A23" s="11"/>
      <c r="B23" s="15" t="s">
        <v>219</v>
      </c>
      <c r="C23" s="16" t="s">
        <v>220</v>
      </c>
      <c r="D23" s="228">
        <v>162751</v>
      </c>
      <c r="E23" s="229">
        <f>G23+H23</f>
        <v>0</v>
      </c>
      <c r="F23" s="230">
        <f t="shared" si="1"/>
        <v>162751</v>
      </c>
      <c r="G23" s="229">
        <v>0</v>
      </c>
      <c r="H23" s="229">
        <v>0</v>
      </c>
    </row>
    <row r="24" spans="1:8" s="17" customFormat="1" ht="12.75" hidden="1">
      <c r="A24" s="11" t="s">
        <v>229</v>
      </c>
      <c r="B24" s="12"/>
      <c r="C24" s="13" t="s">
        <v>230</v>
      </c>
      <c r="D24" s="226">
        <v>1049693</v>
      </c>
      <c r="E24" s="226">
        <f>E25</f>
        <v>0</v>
      </c>
      <c r="F24" s="226">
        <f t="shared" si="1"/>
        <v>1049693</v>
      </c>
      <c r="G24" s="227">
        <f>F24-H24</f>
        <v>1049693</v>
      </c>
      <c r="H24" s="227">
        <v>0</v>
      </c>
    </row>
    <row r="25" spans="1:8" s="17" customFormat="1" ht="51" hidden="1">
      <c r="A25" s="14"/>
      <c r="B25" s="15" t="s">
        <v>242</v>
      </c>
      <c r="C25" s="16" t="s">
        <v>243</v>
      </c>
      <c r="D25" s="228">
        <v>19142</v>
      </c>
      <c r="E25" s="229">
        <f>G25+H25</f>
        <v>0</v>
      </c>
      <c r="F25" s="230">
        <f t="shared" si="1"/>
        <v>19142</v>
      </c>
      <c r="G25" s="229">
        <v>0</v>
      </c>
      <c r="H25" s="229">
        <v>0</v>
      </c>
    </row>
    <row r="26" spans="1:8" s="17" customFormat="1" ht="12.75" hidden="1">
      <c r="A26" s="11"/>
      <c r="B26" s="15" t="s">
        <v>256</v>
      </c>
      <c r="C26" s="16" t="s">
        <v>257</v>
      </c>
      <c r="D26" s="228">
        <v>163796</v>
      </c>
      <c r="E26" s="229">
        <f>G26+H26</f>
        <v>0</v>
      </c>
      <c r="F26" s="230">
        <f t="shared" si="1"/>
        <v>163796</v>
      </c>
      <c r="G26" s="229">
        <v>0</v>
      </c>
      <c r="H26" s="229">
        <v>0</v>
      </c>
    </row>
    <row r="27" spans="1:8" s="17" customFormat="1" ht="12.75" hidden="1">
      <c r="A27" s="11" t="s">
        <v>311</v>
      </c>
      <c r="B27" s="12"/>
      <c r="C27" s="13" t="s">
        <v>312</v>
      </c>
      <c r="D27" s="226">
        <v>6087264</v>
      </c>
      <c r="E27" s="226">
        <f>E28+E29+E30</f>
        <v>0</v>
      </c>
      <c r="F27" s="226">
        <f t="shared" si="1"/>
        <v>6087264</v>
      </c>
      <c r="G27" s="227">
        <f>F27-H27</f>
        <v>6087264</v>
      </c>
      <c r="H27" s="227">
        <v>0</v>
      </c>
    </row>
    <row r="28" spans="1:8" s="17" customFormat="1" ht="12.75" hidden="1">
      <c r="A28" s="14"/>
      <c r="B28" s="15" t="s">
        <v>316</v>
      </c>
      <c r="C28" s="16" t="s">
        <v>308</v>
      </c>
      <c r="D28" s="228">
        <v>4420000</v>
      </c>
      <c r="E28" s="229">
        <f>G28+H28</f>
        <v>0</v>
      </c>
      <c r="F28" s="230">
        <f t="shared" si="1"/>
        <v>4420000</v>
      </c>
      <c r="G28" s="229">
        <v>0</v>
      </c>
      <c r="H28" s="229">
        <v>0</v>
      </c>
    </row>
    <row r="29" spans="1:8" s="17" customFormat="1" ht="38.25" hidden="1">
      <c r="A29" s="14"/>
      <c r="B29" s="15" t="s">
        <v>317</v>
      </c>
      <c r="C29" s="16" t="s">
        <v>232</v>
      </c>
      <c r="D29" s="228">
        <v>1618000</v>
      </c>
      <c r="E29" s="229">
        <f>G29+H29</f>
        <v>0</v>
      </c>
      <c r="F29" s="230">
        <f t="shared" si="1"/>
        <v>1618000</v>
      </c>
      <c r="G29" s="229">
        <v>0</v>
      </c>
      <c r="H29" s="229">
        <v>0</v>
      </c>
    </row>
    <row r="30" spans="1:8" s="17" customFormat="1" ht="12.75" hidden="1">
      <c r="A30" s="11"/>
      <c r="B30" s="15" t="s">
        <v>318</v>
      </c>
      <c r="C30" s="16" t="s">
        <v>319</v>
      </c>
      <c r="D30" s="228">
        <v>0</v>
      </c>
      <c r="E30" s="229">
        <f>G30+H30</f>
        <v>0</v>
      </c>
      <c r="F30" s="230">
        <f t="shared" si="1"/>
        <v>0</v>
      </c>
      <c r="G30" s="229">
        <v>0</v>
      </c>
      <c r="H30" s="229">
        <v>0</v>
      </c>
    </row>
    <row r="31" spans="1:8" s="17" customFormat="1" ht="12.75" hidden="1">
      <c r="A31" s="11"/>
      <c r="B31" s="15" t="s">
        <v>314</v>
      </c>
      <c r="C31" s="16" t="s">
        <v>315</v>
      </c>
      <c r="D31" s="228">
        <v>32000</v>
      </c>
      <c r="E31" s="229">
        <f>G31+H31</f>
        <v>0</v>
      </c>
      <c r="F31" s="230">
        <f t="shared" si="1"/>
        <v>32000</v>
      </c>
      <c r="G31" s="229">
        <v>0</v>
      </c>
      <c r="H31" s="229">
        <v>0</v>
      </c>
    </row>
    <row r="32" spans="1:8" s="17" customFormat="1" ht="14.25" customHeight="1" hidden="1">
      <c r="A32" s="11" t="s">
        <v>217</v>
      </c>
      <c r="B32" s="12"/>
      <c r="C32" s="13" t="s">
        <v>218</v>
      </c>
      <c r="D32" s="226">
        <v>177601</v>
      </c>
      <c r="E32" s="226">
        <f>E33</f>
        <v>0</v>
      </c>
      <c r="F32" s="226">
        <f t="shared" si="1"/>
        <v>177601</v>
      </c>
      <c r="G32" s="227">
        <f>F32-H32</f>
        <v>177601</v>
      </c>
      <c r="H32" s="227">
        <v>0</v>
      </c>
    </row>
    <row r="33" spans="1:8" s="17" customFormat="1" ht="12.75" hidden="1">
      <c r="A33" s="11"/>
      <c r="B33" s="15" t="s">
        <v>219</v>
      </c>
      <c r="C33" s="16" t="s">
        <v>220</v>
      </c>
      <c r="D33" s="228">
        <v>165601</v>
      </c>
      <c r="E33" s="229">
        <f>G33+H33</f>
        <v>0</v>
      </c>
      <c r="F33" s="230">
        <f t="shared" si="1"/>
        <v>165601</v>
      </c>
      <c r="G33" s="229">
        <v>0</v>
      </c>
      <c r="H33" s="229">
        <v>0</v>
      </c>
    </row>
    <row r="34" spans="1:8" s="17" customFormat="1" ht="14.25" customHeight="1" hidden="1">
      <c r="A34" s="11" t="s">
        <v>223</v>
      </c>
      <c r="B34" s="12"/>
      <c r="C34" s="13" t="s">
        <v>224</v>
      </c>
      <c r="D34" s="226">
        <v>562125</v>
      </c>
      <c r="E34" s="226">
        <f>E35</f>
        <v>0</v>
      </c>
      <c r="F34" s="226">
        <f t="shared" si="1"/>
        <v>562125</v>
      </c>
      <c r="G34" s="227">
        <f>F34-H34</f>
        <v>462125</v>
      </c>
      <c r="H34" s="227">
        <v>100000</v>
      </c>
    </row>
    <row r="35" spans="1:8" s="17" customFormat="1" ht="12.75" hidden="1">
      <c r="A35" s="11"/>
      <c r="B35" s="15" t="s">
        <v>272</v>
      </c>
      <c r="C35" s="16" t="s">
        <v>273</v>
      </c>
      <c r="D35" s="228">
        <v>108596</v>
      </c>
      <c r="E35" s="229">
        <f>G35+H35</f>
        <v>0</v>
      </c>
      <c r="F35" s="230">
        <f t="shared" si="1"/>
        <v>108596</v>
      </c>
      <c r="G35" s="229">
        <v>0</v>
      </c>
      <c r="H35" s="229">
        <v>0</v>
      </c>
    </row>
    <row r="36" spans="1:8" s="17" customFormat="1" ht="12.75" hidden="1">
      <c r="A36" s="11" t="s">
        <v>56</v>
      </c>
      <c r="B36" s="12"/>
      <c r="C36" s="13" t="s">
        <v>124</v>
      </c>
      <c r="D36" s="226">
        <v>14474712</v>
      </c>
      <c r="E36" s="226">
        <f>E37+E38+E40+E41+E42+E39</f>
        <v>0</v>
      </c>
      <c r="F36" s="226">
        <f aca="true" t="shared" si="3" ref="F36:F47">D36+E36</f>
        <v>14474712</v>
      </c>
      <c r="G36" s="227">
        <f>F36-H36</f>
        <v>11629406</v>
      </c>
      <c r="H36" s="227">
        <v>2845306</v>
      </c>
    </row>
    <row r="37" spans="1:8" s="17" customFormat="1" ht="12.75" hidden="1">
      <c r="A37" s="11"/>
      <c r="B37" s="15" t="s">
        <v>127</v>
      </c>
      <c r="C37" s="16" t="s">
        <v>128</v>
      </c>
      <c r="D37" s="228">
        <v>5553289</v>
      </c>
      <c r="E37" s="229">
        <f aca="true" t="shared" si="4" ref="E37:E42">G37+H37</f>
        <v>1050</v>
      </c>
      <c r="F37" s="230">
        <f t="shared" si="3"/>
        <v>5554339</v>
      </c>
      <c r="G37" s="229">
        <v>1050</v>
      </c>
      <c r="H37" s="229">
        <v>0</v>
      </c>
    </row>
    <row r="38" spans="1:8" s="17" customFormat="1" ht="12.75" hidden="1">
      <c r="A38" s="11"/>
      <c r="B38" s="15" t="s">
        <v>236</v>
      </c>
      <c r="C38" s="16" t="s">
        <v>237</v>
      </c>
      <c r="D38" s="228">
        <v>1456813</v>
      </c>
      <c r="E38" s="229">
        <f t="shared" si="4"/>
        <v>-1050</v>
      </c>
      <c r="F38" s="230">
        <f t="shared" si="3"/>
        <v>1455763</v>
      </c>
      <c r="G38" s="229">
        <v>-1050</v>
      </c>
      <c r="H38" s="229">
        <v>0</v>
      </c>
    </row>
    <row r="39" spans="1:8" s="17" customFormat="1" ht="12.75" hidden="1">
      <c r="A39" s="11"/>
      <c r="B39" s="15" t="s">
        <v>57</v>
      </c>
      <c r="C39" s="16" t="s">
        <v>199</v>
      </c>
      <c r="D39" s="228">
        <v>925028</v>
      </c>
      <c r="E39" s="229">
        <f t="shared" si="4"/>
        <v>0</v>
      </c>
      <c r="F39" s="230">
        <f>D39+E39</f>
        <v>925028</v>
      </c>
      <c r="G39" s="229">
        <v>0</v>
      </c>
      <c r="H39" s="229">
        <v>0</v>
      </c>
    </row>
    <row r="40" spans="1:8" s="17" customFormat="1" ht="12.75" hidden="1">
      <c r="A40" s="11"/>
      <c r="B40" s="15" t="s">
        <v>129</v>
      </c>
      <c r="C40" s="16" t="s">
        <v>130</v>
      </c>
      <c r="D40" s="228">
        <v>5049996</v>
      </c>
      <c r="E40" s="229">
        <f t="shared" si="4"/>
        <v>0</v>
      </c>
      <c r="F40" s="230">
        <f t="shared" si="3"/>
        <v>5049996</v>
      </c>
      <c r="G40" s="229">
        <v>0</v>
      </c>
      <c r="H40" s="229">
        <v>0</v>
      </c>
    </row>
    <row r="41" spans="1:8" s="17" customFormat="1" ht="12.75" hidden="1">
      <c r="A41" s="11"/>
      <c r="B41" s="15" t="s">
        <v>238</v>
      </c>
      <c r="C41" s="16" t="s">
        <v>239</v>
      </c>
      <c r="D41" s="228">
        <v>355472</v>
      </c>
      <c r="E41" s="229">
        <f t="shared" si="4"/>
        <v>0</v>
      </c>
      <c r="F41" s="230">
        <f t="shared" si="3"/>
        <v>355472</v>
      </c>
      <c r="G41" s="229">
        <v>0</v>
      </c>
      <c r="H41" s="229">
        <v>0</v>
      </c>
    </row>
    <row r="42" spans="1:8" s="17" customFormat="1" ht="51" hidden="1">
      <c r="A42" s="11"/>
      <c r="B42" s="15" t="s">
        <v>305</v>
      </c>
      <c r="C42" s="16" t="s">
        <v>306</v>
      </c>
      <c r="D42" s="228">
        <v>105972</v>
      </c>
      <c r="E42" s="229">
        <f t="shared" si="4"/>
        <v>0</v>
      </c>
      <c r="F42" s="230">
        <f t="shared" si="3"/>
        <v>105972</v>
      </c>
      <c r="G42" s="229">
        <v>0</v>
      </c>
      <c r="H42" s="229">
        <v>0</v>
      </c>
    </row>
    <row r="43" spans="1:8" s="17" customFormat="1" ht="12.75" hidden="1">
      <c r="A43" s="11" t="s">
        <v>233</v>
      </c>
      <c r="B43" s="12"/>
      <c r="C43" s="13" t="s">
        <v>216</v>
      </c>
      <c r="D43" s="226">
        <v>351851</v>
      </c>
      <c r="E43" s="226">
        <f>E44+E46+E47</f>
        <v>-8800</v>
      </c>
      <c r="F43" s="226">
        <f t="shared" si="3"/>
        <v>343051</v>
      </c>
      <c r="G43" s="227">
        <f>F43-H43</f>
        <v>343051</v>
      </c>
      <c r="H43" s="227">
        <v>0</v>
      </c>
    </row>
    <row r="44" spans="1:8" s="17" customFormat="1" ht="12.75" hidden="1">
      <c r="A44" s="11"/>
      <c r="B44" s="15" t="s">
        <v>234</v>
      </c>
      <c r="C44" s="16" t="s">
        <v>235</v>
      </c>
      <c r="D44" s="228">
        <v>295718</v>
      </c>
      <c r="E44" s="229">
        <f>G44+H44</f>
        <v>0</v>
      </c>
      <c r="F44" s="230">
        <f t="shared" si="3"/>
        <v>295718</v>
      </c>
      <c r="G44" s="229">
        <v>0</v>
      </c>
      <c r="H44" s="229">
        <v>0</v>
      </c>
    </row>
    <row r="45" spans="1:8" s="17" customFormat="1" ht="12.75" hidden="1">
      <c r="A45" s="11" t="s">
        <v>217</v>
      </c>
      <c r="B45" s="12"/>
      <c r="C45" s="13" t="s">
        <v>218</v>
      </c>
      <c r="D45" s="226">
        <v>177648</v>
      </c>
      <c r="E45" s="226">
        <f>E46</f>
        <v>-8800</v>
      </c>
      <c r="F45" s="226">
        <f t="shared" si="3"/>
        <v>168848</v>
      </c>
      <c r="G45" s="227">
        <f>F45-H45</f>
        <v>168848</v>
      </c>
      <c r="H45" s="227">
        <v>0</v>
      </c>
    </row>
    <row r="46" spans="1:8" s="17" customFormat="1" ht="12.75" hidden="1">
      <c r="A46" s="11"/>
      <c r="B46" s="15" t="s">
        <v>219</v>
      </c>
      <c r="C46" s="16" t="s">
        <v>220</v>
      </c>
      <c r="D46" s="228">
        <v>125148</v>
      </c>
      <c r="E46" s="229">
        <f>G46+H46</f>
        <v>-8800</v>
      </c>
      <c r="F46" s="230">
        <f t="shared" si="3"/>
        <v>116348</v>
      </c>
      <c r="G46" s="229">
        <v>-8800</v>
      </c>
      <c r="H46" s="229">
        <v>0</v>
      </c>
    </row>
    <row r="47" spans="1:8" s="17" customFormat="1" ht="12.75" hidden="1">
      <c r="A47" s="11"/>
      <c r="B47" s="15" t="s">
        <v>256</v>
      </c>
      <c r="C47" s="16" t="s">
        <v>257</v>
      </c>
      <c r="D47" s="228">
        <v>203402</v>
      </c>
      <c r="E47" s="229">
        <f>G47+H47</f>
        <v>0</v>
      </c>
      <c r="F47" s="230">
        <f t="shared" si="3"/>
        <v>203402</v>
      </c>
      <c r="G47" s="229">
        <v>0</v>
      </c>
      <c r="H47" s="229">
        <v>0</v>
      </c>
    </row>
    <row r="48" spans="1:8" s="17" customFormat="1" ht="12.75" hidden="1">
      <c r="A48" s="11" t="s">
        <v>56</v>
      </c>
      <c r="B48" s="12"/>
      <c r="C48" s="13" t="s">
        <v>124</v>
      </c>
      <c r="D48" s="226">
        <v>15391805</v>
      </c>
      <c r="E48" s="226">
        <f>E49+E53</f>
        <v>0</v>
      </c>
      <c r="F48" s="226">
        <f aca="true" t="shared" si="5" ref="F48:F53">D48+E48</f>
        <v>15391805</v>
      </c>
      <c r="G48" s="227">
        <f>F48-H48</f>
        <v>12554841</v>
      </c>
      <c r="H48" s="227">
        <v>2836964</v>
      </c>
    </row>
    <row r="49" spans="1:8" s="17" customFormat="1" ht="12.75" hidden="1">
      <c r="A49" s="11"/>
      <c r="B49" s="15" t="s">
        <v>127</v>
      </c>
      <c r="C49" s="16" t="s">
        <v>128</v>
      </c>
      <c r="D49" s="228">
        <v>6200246</v>
      </c>
      <c r="E49" s="229">
        <f>G49+H49</f>
        <v>-1000</v>
      </c>
      <c r="F49" s="230">
        <f t="shared" si="5"/>
        <v>6199246</v>
      </c>
      <c r="G49" s="229">
        <v>-1000</v>
      </c>
      <c r="H49" s="229">
        <v>0</v>
      </c>
    </row>
    <row r="50" spans="1:8" s="17" customFormat="1" ht="12.75" hidden="1">
      <c r="A50" s="11"/>
      <c r="B50" s="15" t="s">
        <v>324</v>
      </c>
      <c r="C50" s="16" t="s">
        <v>280</v>
      </c>
      <c r="D50" s="228">
        <v>33331</v>
      </c>
      <c r="E50" s="229">
        <f>G50+H50</f>
        <v>0</v>
      </c>
      <c r="F50" s="230">
        <f t="shared" si="5"/>
        <v>33331</v>
      </c>
      <c r="G50" s="229">
        <v>0</v>
      </c>
      <c r="H50" s="229">
        <v>0</v>
      </c>
    </row>
    <row r="51" spans="1:8" s="17" customFormat="1" ht="12.75" hidden="1">
      <c r="A51" s="11"/>
      <c r="B51" s="15" t="s">
        <v>129</v>
      </c>
      <c r="C51" s="16" t="s">
        <v>130</v>
      </c>
      <c r="D51" s="228">
        <v>5161777</v>
      </c>
      <c r="E51" s="229">
        <f>G51+H51</f>
        <v>0</v>
      </c>
      <c r="F51" s="230">
        <f t="shared" si="5"/>
        <v>5161777</v>
      </c>
      <c r="G51" s="229">
        <v>0</v>
      </c>
      <c r="H51" s="229">
        <v>0</v>
      </c>
    </row>
    <row r="52" spans="1:8" s="17" customFormat="1" ht="51" hidden="1">
      <c r="A52" s="11"/>
      <c r="B52" s="15" t="s">
        <v>305</v>
      </c>
      <c r="C52" s="16" t="s">
        <v>306</v>
      </c>
      <c r="D52" s="228">
        <v>105888</v>
      </c>
      <c r="E52" s="229">
        <f>G52+H52</f>
        <v>0</v>
      </c>
      <c r="F52" s="230">
        <f t="shared" si="5"/>
        <v>105888</v>
      </c>
      <c r="G52" s="229">
        <v>0</v>
      </c>
      <c r="H52" s="229">
        <v>0</v>
      </c>
    </row>
    <row r="53" spans="1:8" s="17" customFormat="1" ht="63.75" hidden="1">
      <c r="A53" s="11"/>
      <c r="B53" s="15" t="s">
        <v>284</v>
      </c>
      <c r="C53" s="16" t="s">
        <v>322</v>
      </c>
      <c r="D53" s="228">
        <v>455460</v>
      </c>
      <c r="E53" s="229">
        <f>G53+H53</f>
        <v>1000</v>
      </c>
      <c r="F53" s="230">
        <f t="shared" si="5"/>
        <v>456460</v>
      </c>
      <c r="G53" s="229">
        <v>1000</v>
      </c>
      <c r="H53" s="229">
        <v>0</v>
      </c>
    </row>
    <row r="54" spans="1:8" ht="12.75" hidden="1">
      <c r="A54" s="188" t="s">
        <v>233</v>
      </c>
      <c r="B54" s="189"/>
      <c r="C54" s="190" t="s">
        <v>216</v>
      </c>
      <c r="D54" s="191">
        <v>363547</v>
      </c>
      <c r="E54" s="191">
        <f>E55+E56</f>
        <v>0</v>
      </c>
      <c r="F54" s="191">
        <f aca="true" t="shared" si="6" ref="F54:F60">D54+E54</f>
        <v>363547</v>
      </c>
      <c r="G54" s="192">
        <f>F54-H54</f>
        <v>363547</v>
      </c>
      <c r="H54" s="192">
        <v>0</v>
      </c>
    </row>
    <row r="55" spans="1:8" ht="12.75" hidden="1">
      <c r="A55" s="188"/>
      <c r="B55" s="193" t="s">
        <v>244</v>
      </c>
      <c r="C55" s="194" t="s">
        <v>321</v>
      </c>
      <c r="D55" s="195">
        <v>51181</v>
      </c>
      <c r="E55" s="196">
        <f>G55+H55</f>
        <v>0</v>
      </c>
      <c r="F55" s="197">
        <f t="shared" si="6"/>
        <v>51181</v>
      </c>
      <c r="G55" s="196">
        <v>0</v>
      </c>
      <c r="H55" s="196">
        <v>0</v>
      </c>
    </row>
    <row r="56" spans="1:8" ht="51" hidden="1">
      <c r="A56" s="188"/>
      <c r="B56" s="193" t="s">
        <v>305</v>
      </c>
      <c r="C56" s="194" t="s">
        <v>306</v>
      </c>
      <c r="D56" s="195">
        <v>101113</v>
      </c>
      <c r="E56" s="196">
        <f>G56+H56</f>
        <v>0</v>
      </c>
      <c r="F56" s="197">
        <f t="shared" si="6"/>
        <v>101113</v>
      </c>
      <c r="G56" s="196">
        <v>0</v>
      </c>
      <c r="H56" s="196">
        <v>0</v>
      </c>
    </row>
    <row r="57" spans="1:8" ht="12.75" hidden="1">
      <c r="A57" s="188" t="s">
        <v>229</v>
      </c>
      <c r="B57" s="189"/>
      <c r="C57" s="190" t="s">
        <v>230</v>
      </c>
      <c r="D57" s="191">
        <v>1045732</v>
      </c>
      <c r="E57" s="191">
        <f>E58+E59</f>
        <v>0</v>
      </c>
      <c r="F57" s="191">
        <f t="shared" si="6"/>
        <v>1045732</v>
      </c>
      <c r="G57" s="192">
        <f>F57-H57</f>
        <v>1045732</v>
      </c>
      <c r="H57" s="192">
        <v>0</v>
      </c>
    </row>
    <row r="58" spans="1:8" ht="51" hidden="1">
      <c r="A58" s="188"/>
      <c r="B58" s="193" t="s">
        <v>242</v>
      </c>
      <c r="C58" s="194" t="s">
        <v>243</v>
      </c>
      <c r="D58" s="195">
        <v>14371</v>
      </c>
      <c r="E58" s="196">
        <f>G58+H58</f>
        <v>0</v>
      </c>
      <c r="F58" s="197">
        <f t="shared" si="6"/>
        <v>14371</v>
      </c>
      <c r="G58" s="196">
        <v>0</v>
      </c>
      <c r="H58" s="196">
        <v>0</v>
      </c>
    </row>
    <row r="59" spans="1:8" ht="12.75" hidden="1">
      <c r="A59" s="188"/>
      <c r="B59" s="193" t="s">
        <v>258</v>
      </c>
      <c r="C59" s="194" t="s">
        <v>259</v>
      </c>
      <c r="D59" s="195">
        <v>376493</v>
      </c>
      <c r="E59" s="196">
        <f>G59+H59</f>
        <v>0</v>
      </c>
      <c r="F59" s="197">
        <f t="shared" si="6"/>
        <v>376493</v>
      </c>
      <c r="G59" s="196">
        <v>0</v>
      </c>
      <c r="H59" s="196">
        <v>0</v>
      </c>
    </row>
    <row r="60" spans="1:8" s="130" customFormat="1" ht="12.75">
      <c r="A60" s="11" t="s">
        <v>182</v>
      </c>
      <c r="B60" s="12"/>
      <c r="C60" s="13" t="s">
        <v>262</v>
      </c>
      <c r="D60" s="226">
        <v>4280743</v>
      </c>
      <c r="E60" s="227">
        <f>204000</f>
        <v>204000</v>
      </c>
      <c r="F60" s="227">
        <f t="shared" si="6"/>
        <v>4484743</v>
      </c>
      <c r="G60" s="227">
        <v>786708</v>
      </c>
      <c r="H60" s="227">
        <v>3698035</v>
      </c>
    </row>
    <row r="61" spans="1:8" s="17" customFormat="1" ht="12.75">
      <c r="A61" s="14"/>
      <c r="B61" s="15" t="s">
        <v>185</v>
      </c>
      <c r="C61" s="16" t="s">
        <v>263</v>
      </c>
      <c r="D61" s="228">
        <v>3743397</v>
      </c>
      <c r="E61" s="229">
        <v>204000</v>
      </c>
      <c r="F61" s="229">
        <f aca="true" t="shared" si="7" ref="F61:F67">D61+E61</f>
        <v>3947397</v>
      </c>
      <c r="G61" s="229">
        <v>0</v>
      </c>
      <c r="H61" s="229">
        <v>204000</v>
      </c>
    </row>
    <row r="62" spans="1:8" s="130" customFormat="1" ht="12.75">
      <c r="A62" s="11" t="s">
        <v>52</v>
      </c>
      <c r="B62" s="12"/>
      <c r="C62" s="13" t="s">
        <v>192</v>
      </c>
      <c r="D62" s="226">
        <v>4425571</v>
      </c>
      <c r="E62" s="227">
        <f>28160-2760</f>
        <v>25400</v>
      </c>
      <c r="F62" s="227">
        <f t="shared" si="7"/>
        <v>4450971</v>
      </c>
      <c r="G62" s="227">
        <v>4450971</v>
      </c>
      <c r="H62" s="227">
        <v>0</v>
      </c>
    </row>
    <row r="63" spans="1:8" s="17" customFormat="1" ht="12.75">
      <c r="A63" s="14"/>
      <c r="B63" s="15" t="s">
        <v>53</v>
      </c>
      <c r="C63" s="16" t="s">
        <v>411</v>
      </c>
      <c r="D63" s="228">
        <v>3533518</v>
      </c>
      <c r="E63" s="229">
        <v>15400</v>
      </c>
      <c r="F63" s="229">
        <f t="shared" si="7"/>
        <v>3548918</v>
      </c>
      <c r="G63" s="229">
        <v>15400</v>
      </c>
      <c r="H63" s="229">
        <v>0</v>
      </c>
    </row>
    <row r="64" spans="1:8" ht="12.75">
      <c r="A64" s="11"/>
      <c r="B64" s="15" t="s">
        <v>194</v>
      </c>
      <c r="C64" s="16" t="s">
        <v>195</v>
      </c>
      <c r="D64" s="228">
        <v>102096</v>
      </c>
      <c r="E64" s="229">
        <v>5000</v>
      </c>
      <c r="F64" s="229">
        <f t="shared" si="7"/>
        <v>107096</v>
      </c>
      <c r="G64" s="229">
        <v>5000</v>
      </c>
      <c r="H64" s="229">
        <v>0</v>
      </c>
    </row>
    <row r="65" spans="1:8" s="17" customFormat="1" ht="12.75">
      <c r="A65" s="14"/>
      <c r="B65" s="15" t="s">
        <v>421</v>
      </c>
      <c r="C65" s="16" t="s">
        <v>422</v>
      </c>
      <c r="D65" s="228">
        <v>370161</v>
      </c>
      <c r="E65" s="229">
        <f>7760-2760</f>
        <v>5000</v>
      </c>
      <c r="F65" s="229">
        <f t="shared" si="7"/>
        <v>375161</v>
      </c>
      <c r="G65" s="229">
        <v>5000</v>
      </c>
      <c r="H65" s="229">
        <v>0</v>
      </c>
    </row>
    <row r="66" spans="1:8" s="130" customFormat="1" ht="12.75">
      <c r="A66" s="11" t="s">
        <v>196</v>
      </c>
      <c r="B66" s="12"/>
      <c r="C66" s="13" t="s">
        <v>423</v>
      </c>
      <c r="D66" s="226">
        <v>764406</v>
      </c>
      <c r="E66" s="227">
        <v>2500</v>
      </c>
      <c r="F66" s="227">
        <f t="shared" si="7"/>
        <v>766906</v>
      </c>
      <c r="G66" s="227">
        <v>635173</v>
      </c>
      <c r="H66" s="227">
        <v>131733</v>
      </c>
    </row>
    <row r="67" spans="1:8" s="17" customFormat="1" ht="12.75">
      <c r="A67" s="14"/>
      <c r="B67" s="15" t="s">
        <v>227</v>
      </c>
      <c r="C67" s="16" t="s">
        <v>228</v>
      </c>
      <c r="D67" s="228">
        <v>721006</v>
      </c>
      <c r="E67" s="229">
        <v>2500</v>
      </c>
      <c r="F67" s="229">
        <f t="shared" si="7"/>
        <v>723506</v>
      </c>
      <c r="G67" s="229">
        <v>2500</v>
      </c>
      <c r="H67" s="229">
        <v>0</v>
      </c>
    </row>
    <row r="68" spans="1:8" s="130" customFormat="1" ht="12.75">
      <c r="A68" s="11" t="s">
        <v>56</v>
      </c>
      <c r="B68" s="12"/>
      <c r="C68" s="13" t="s">
        <v>124</v>
      </c>
      <c r="D68" s="226">
        <v>13882977</v>
      </c>
      <c r="E68" s="227">
        <f>43700-23000</f>
        <v>20700</v>
      </c>
      <c r="F68" s="227">
        <f aca="true" t="shared" si="8" ref="F68:F81">D68+E68</f>
        <v>13903677</v>
      </c>
      <c r="G68" s="227">
        <v>12915515</v>
      </c>
      <c r="H68" s="227">
        <v>988162</v>
      </c>
    </row>
    <row r="69" spans="1:8" s="17" customFormat="1" ht="12.75">
      <c r="A69" s="11"/>
      <c r="B69" s="15" t="s">
        <v>127</v>
      </c>
      <c r="C69" s="16" t="s">
        <v>128</v>
      </c>
      <c r="D69" s="228">
        <v>7583639</v>
      </c>
      <c r="E69" s="229">
        <v>25700</v>
      </c>
      <c r="F69" s="229">
        <f t="shared" si="8"/>
        <v>7609339</v>
      </c>
      <c r="G69" s="229">
        <v>0</v>
      </c>
      <c r="H69" s="229">
        <v>25700</v>
      </c>
    </row>
    <row r="70" spans="1:8" s="17" customFormat="1" ht="12.75">
      <c r="A70" s="14"/>
      <c r="B70" s="15" t="s">
        <v>129</v>
      </c>
      <c r="C70" s="16" t="s">
        <v>130</v>
      </c>
      <c r="D70" s="228">
        <v>1887369</v>
      </c>
      <c r="E70" s="229">
        <v>0</v>
      </c>
      <c r="F70" s="229">
        <f t="shared" si="8"/>
        <v>1887369</v>
      </c>
      <c r="G70" s="229">
        <v>0</v>
      </c>
      <c r="H70" s="229">
        <v>0</v>
      </c>
    </row>
    <row r="71" spans="1:8" s="17" customFormat="1" ht="12.75">
      <c r="A71" s="14"/>
      <c r="B71" s="15" t="s">
        <v>260</v>
      </c>
      <c r="C71" s="16" t="s">
        <v>261</v>
      </c>
      <c r="D71" s="228">
        <v>369869</v>
      </c>
      <c r="E71" s="229">
        <v>-5000</v>
      </c>
      <c r="F71" s="229">
        <f t="shared" si="8"/>
        <v>364869</v>
      </c>
      <c r="G71" s="229">
        <v>-5000</v>
      </c>
      <c r="H71" s="229">
        <v>0</v>
      </c>
    </row>
    <row r="72" spans="1:8" s="130" customFormat="1" ht="12.75">
      <c r="A72" s="11" t="s">
        <v>311</v>
      </c>
      <c r="B72" s="12"/>
      <c r="C72" s="13" t="s">
        <v>312</v>
      </c>
      <c r="D72" s="226">
        <v>5715978</v>
      </c>
      <c r="E72" s="227">
        <v>2596</v>
      </c>
      <c r="F72" s="227">
        <f t="shared" si="8"/>
        <v>5718574</v>
      </c>
      <c r="G72" s="227">
        <v>5718574</v>
      </c>
      <c r="H72" s="227">
        <v>0</v>
      </c>
    </row>
    <row r="73" spans="1:8" s="17" customFormat="1" ht="38.25">
      <c r="A73" s="14"/>
      <c r="B73" s="15" t="s">
        <v>317</v>
      </c>
      <c r="C73" s="16" t="s">
        <v>232</v>
      </c>
      <c r="D73" s="228">
        <v>1611659</v>
      </c>
      <c r="E73" s="229">
        <v>2596</v>
      </c>
      <c r="F73" s="229">
        <f t="shared" si="8"/>
        <v>1614255</v>
      </c>
      <c r="G73" s="229">
        <v>2596</v>
      </c>
      <c r="H73" s="229">
        <v>0</v>
      </c>
    </row>
    <row r="74" spans="1:8" s="130" customFormat="1" ht="12.75">
      <c r="A74" s="11" t="s">
        <v>200</v>
      </c>
      <c r="B74" s="12"/>
      <c r="C74" s="13" t="s">
        <v>201</v>
      </c>
      <c r="D74" s="226">
        <v>1150457</v>
      </c>
      <c r="E74" s="227">
        <v>3000</v>
      </c>
      <c r="F74" s="227">
        <f t="shared" si="8"/>
        <v>1153457</v>
      </c>
      <c r="G74" s="227">
        <v>1093457</v>
      </c>
      <c r="H74" s="227">
        <v>60000</v>
      </c>
    </row>
    <row r="75" spans="1:8" s="17" customFormat="1" ht="12.75">
      <c r="A75" s="14"/>
      <c r="B75" s="15" t="s">
        <v>25</v>
      </c>
      <c r="C75" s="16" t="s">
        <v>26</v>
      </c>
      <c r="D75" s="228">
        <v>213100</v>
      </c>
      <c r="E75" s="229">
        <v>3000</v>
      </c>
      <c r="F75" s="229">
        <f t="shared" si="8"/>
        <v>216100</v>
      </c>
      <c r="G75" s="229">
        <v>3000</v>
      </c>
      <c r="H75" s="229">
        <v>0</v>
      </c>
    </row>
    <row r="76" spans="1:8" s="130" customFormat="1" ht="12.75">
      <c r="A76" s="11" t="s">
        <v>223</v>
      </c>
      <c r="B76" s="12"/>
      <c r="C76" s="13" t="s">
        <v>224</v>
      </c>
      <c r="D76" s="226">
        <v>637800</v>
      </c>
      <c r="E76" s="227">
        <v>-65925</v>
      </c>
      <c r="F76" s="227">
        <f t="shared" si="8"/>
        <v>571875</v>
      </c>
      <c r="G76" s="227">
        <v>471875</v>
      </c>
      <c r="H76" s="227">
        <v>100000</v>
      </c>
    </row>
    <row r="77" spans="1:8" s="17" customFormat="1" ht="12.75">
      <c r="A77" s="14"/>
      <c r="B77" s="15" t="s">
        <v>272</v>
      </c>
      <c r="C77" s="16" t="s">
        <v>273</v>
      </c>
      <c r="D77" s="228">
        <v>142154</v>
      </c>
      <c r="E77" s="229">
        <v>-65925</v>
      </c>
      <c r="F77" s="229">
        <f t="shared" si="8"/>
        <v>76229</v>
      </c>
      <c r="G77" s="229">
        <v>-65925</v>
      </c>
      <c r="H77" s="229">
        <v>0</v>
      </c>
    </row>
    <row r="78" spans="1:8" s="130" customFormat="1" ht="12.75">
      <c r="A78" s="11" t="s">
        <v>205</v>
      </c>
      <c r="B78" s="12"/>
      <c r="C78" s="13" t="s">
        <v>281</v>
      </c>
      <c r="D78" s="226">
        <v>366000</v>
      </c>
      <c r="E78" s="227">
        <v>65925</v>
      </c>
      <c r="F78" s="227">
        <f t="shared" si="8"/>
        <v>431925</v>
      </c>
      <c r="G78" s="227">
        <v>351925</v>
      </c>
      <c r="H78" s="227">
        <v>80000</v>
      </c>
    </row>
    <row r="79" spans="1:8" s="17" customFormat="1" ht="12.75">
      <c r="A79" s="14"/>
      <c r="B79" s="15" t="s">
        <v>276</v>
      </c>
      <c r="C79" s="16" t="s">
        <v>277</v>
      </c>
      <c r="D79" s="228">
        <v>116000</v>
      </c>
      <c r="E79" s="229">
        <v>65925</v>
      </c>
      <c r="F79" s="229">
        <f t="shared" si="8"/>
        <v>181925</v>
      </c>
      <c r="G79" s="229">
        <v>65925</v>
      </c>
      <c r="H79" s="229">
        <v>0</v>
      </c>
    </row>
    <row r="80" spans="1:8" ht="12.75" customHeight="1" hidden="1">
      <c r="A80" s="188" t="s">
        <v>217</v>
      </c>
      <c r="B80" s="189"/>
      <c r="C80" s="190" t="s">
        <v>218</v>
      </c>
      <c r="D80" s="191">
        <v>259596</v>
      </c>
      <c r="E80" s="191">
        <f>E81</f>
        <v>0</v>
      </c>
      <c r="F80" s="191">
        <f t="shared" si="8"/>
        <v>259596</v>
      </c>
      <c r="G80" s="192">
        <f>F80-H80</f>
        <v>259596</v>
      </c>
      <c r="H80" s="192">
        <v>0</v>
      </c>
    </row>
    <row r="81" spans="1:8" ht="12.75" customHeight="1" hidden="1">
      <c r="A81" s="188"/>
      <c r="B81" s="193" t="s">
        <v>219</v>
      </c>
      <c r="C81" s="194" t="s">
        <v>220</v>
      </c>
      <c r="D81" s="195">
        <v>135759</v>
      </c>
      <c r="E81" s="196">
        <f>G81+H81</f>
        <v>0</v>
      </c>
      <c r="F81" s="197">
        <f t="shared" si="8"/>
        <v>135759</v>
      </c>
      <c r="G81" s="196">
        <v>0</v>
      </c>
      <c r="H81" s="196">
        <v>0</v>
      </c>
    </row>
    <row r="82" spans="1:8" ht="12.75" customHeight="1" hidden="1">
      <c r="A82" s="188" t="s">
        <v>56</v>
      </c>
      <c r="B82" s="189"/>
      <c r="C82" s="190" t="s">
        <v>124</v>
      </c>
      <c r="D82" s="191">
        <v>14084344</v>
      </c>
      <c r="E82" s="191">
        <f>E83+E84+E85</f>
        <v>0</v>
      </c>
      <c r="F82" s="191">
        <f aca="true" t="shared" si="9" ref="F82:F87">D82+E82</f>
        <v>14084344</v>
      </c>
      <c r="G82" s="192">
        <f>F82-H82</f>
        <v>11339197</v>
      </c>
      <c r="H82" s="192">
        <v>2745147</v>
      </c>
    </row>
    <row r="83" spans="1:8" ht="12.75" customHeight="1" hidden="1">
      <c r="A83" s="188"/>
      <c r="B83" s="193" t="s">
        <v>127</v>
      </c>
      <c r="C83" s="194" t="s">
        <v>128</v>
      </c>
      <c r="D83" s="195">
        <v>5229937</v>
      </c>
      <c r="E83" s="196">
        <f>G83+H83</f>
        <v>0</v>
      </c>
      <c r="F83" s="197">
        <f t="shared" si="9"/>
        <v>5229937</v>
      </c>
      <c r="G83" s="196">
        <v>0</v>
      </c>
      <c r="H83" s="196">
        <v>0</v>
      </c>
    </row>
    <row r="84" spans="1:8" ht="12.75" customHeight="1" hidden="1">
      <c r="A84" s="188"/>
      <c r="B84" s="193" t="s">
        <v>129</v>
      </c>
      <c r="C84" s="194" t="s">
        <v>130</v>
      </c>
      <c r="D84" s="195">
        <v>5027517</v>
      </c>
      <c r="E84" s="196">
        <f>G84+H84</f>
        <v>0</v>
      </c>
      <c r="F84" s="197">
        <f t="shared" si="9"/>
        <v>5027517</v>
      </c>
      <c r="G84" s="196">
        <v>0</v>
      </c>
      <c r="H84" s="196">
        <v>0</v>
      </c>
    </row>
    <row r="85" spans="1:8" ht="63.75" customHeight="1" hidden="1">
      <c r="A85" s="188"/>
      <c r="B85" s="193" t="s">
        <v>284</v>
      </c>
      <c r="C85" s="194" t="s">
        <v>322</v>
      </c>
      <c r="D85" s="195">
        <v>481962</v>
      </c>
      <c r="E85" s="196">
        <f>G85+H85</f>
        <v>0</v>
      </c>
      <c r="F85" s="197">
        <f t="shared" si="9"/>
        <v>481962</v>
      </c>
      <c r="G85" s="196">
        <v>0</v>
      </c>
      <c r="H85" s="196">
        <v>0</v>
      </c>
    </row>
    <row r="86" spans="1:8" ht="12.75" customHeight="1" hidden="1">
      <c r="A86" s="188" t="s">
        <v>217</v>
      </c>
      <c r="B86" s="189"/>
      <c r="C86" s="190" t="s">
        <v>218</v>
      </c>
      <c r="D86" s="191">
        <v>261596</v>
      </c>
      <c r="E86" s="191">
        <f>E87</f>
        <v>0</v>
      </c>
      <c r="F86" s="191">
        <f t="shared" si="9"/>
        <v>261596</v>
      </c>
      <c r="G86" s="192">
        <f>F86-H86</f>
        <v>261596</v>
      </c>
      <c r="H86" s="192">
        <v>0</v>
      </c>
    </row>
    <row r="87" spans="1:8" ht="12.75" customHeight="1" hidden="1">
      <c r="A87" s="188"/>
      <c r="B87" s="193" t="s">
        <v>219</v>
      </c>
      <c r="C87" s="194" t="s">
        <v>220</v>
      </c>
      <c r="D87" s="195">
        <v>137759</v>
      </c>
      <c r="E87" s="196">
        <f>G87+H87</f>
        <v>0</v>
      </c>
      <c r="F87" s="197">
        <f t="shared" si="9"/>
        <v>137759</v>
      </c>
      <c r="G87" s="196">
        <v>0</v>
      </c>
      <c r="H87" s="196">
        <v>0</v>
      </c>
    </row>
    <row r="88" spans="1:8" ht="12.75" customHeight="1" hidden="1">
      <c r="A88" s="188" t="s">
        <v>229</v>
      </c>
      <c r="B88" s="189"/>
      <c r="C88" s="190" t="s">
        <v>230</v>
      </c>
      <c r="D88" s="191">
        <v>975687</v>
      </c>
      <c r="E88" s="191">
        <f>E89+E90+E91+E92+E93</f>
        <v>0</v>
      </c>
      <c r="F88" s="191">
        <f>D88+E88</f>
        <v>975687</v>
      </c>
      <c r="G88" s="192">
        <f>F88-H88</f>
        <v>975687</v>
      </c>
      <c r="H88" s="192">
        <v>0</v>
      </c>
    </row>
    <row r="89" spans="1:8" ht="51" customHeight="1" hidden="1">
      <c r="A89" s="188"/>
      <c r="B89" s="193" t="s">
        <v>242</v>
      </c>
      <c r="C89" s="194" t="s">
        <v>243</v>
      </c>
      <c r="D89" s="195">
        <v>14488</v>
      </c>
      <c r="E89" s="196">
        <f>G89+H89</f>
        <v>0</v>
      </c>
      <c r="F89" s="197">
        <f>D89+E89</f>
        <v>14488</v>
      </c>
      <c r="G89" s="196">
        <v>0</v>
      </c>
      <c r="H89" s="196">
        <v>0</v>
      </c>
    </row>
    <row r="90" spans="1:8" s="17" customFormat="1" ht="25.5" customHeight="1" hidden="1">
      <c r="A90" s="198"/>
      <c r="B90" s="193" t="s">
        <v>246</v>
      </c>
      <c r="C90" s="194" t="s">
        <v>313</v>
      </c>
      <c r="D90" s="195">
        <v>375100</v>
      </c>
      <c r="E90" s="196">
        <f>G90+H90</f>
        <v>0</v>
      </c>
      <c r="F90" s="197">
        <f>D90+E90</f>
        <v>375100</v>
      </c>
      <c r="G90" s="196">
        <v>0</v>
      </c>
      <c r="H90" s="196">
        <v>0</v>
      </c>
    </row>
    <row r="91" spans="1:8" s="17" customFormat="1" ht="12.75" customHeight="1" hidden="1">
      <c r="A91" s="198"/>
      <c r="B91" s="193" t="s">
        <v>256</v>
      </c>
      <c r="C91" s="194" t="s">
        <v>309</v>
      </c>
      <c r="D91" s="195">
        <v>128640</v>
      </c>
      <c r="E91" s="196">
        <f>G91+H91</f>
        <v>0</v>
      </c>
      <c r="F91" s="197">
        <f>D91+E91</f>
        <v>128640</v>
      </c>
      <c r="G91" s="196">
        <v>0</v>
      </c>
      <c r="H91" s="196">
        <v>0</v>
      </c>
    </row>
    <row r="92" spans="1:8" s="17" customFormat="1" ht="12.75" customHeight="1" hidden="1">
      <c r="A92" s="198"/>
      <c r="B92" s="193" t="s">
        <v>258</v>
      </c>
      <c r="C92" s="194" t="s">
        <v>259</v>
      </c>
      <c r="D92" s="195">
        <v>376693</v>
      </c>
      <c r="E92" s="196">
        <f>G92+H92</f>
        <v>0</v>
      </c>
      <c r="F92" s="197">
        <f>D92+E92</f>
        <v>376693</v>
      </c>
      <c r="G92" s="196">
        <v>0</v>
      </c>
      <c r="H92" s="196">
        <v>0</v>
      </c>
    </row>
    <row r="93" spans="1:8" s="17" customFormat="1" ht="12.75" customHeight="1" hidden="1">
      <c r="A93" s="198"/>
      <c r="B93" s="193" t="s">
        <v>314</v>
      </c>
      <c r="C93" s="194" t="s">
        <v>315</v>
      </c>
      <c r="D93" s="195">
        <v>38000</v>
      </c>
      <c r="E93" s="196">
        <f>G93+H93</f>
        <v>0</v>
      </c>
      <c r="F93" s="197">
        <f aca="true" t="shared" si="10" ref="F93:F127">D93+E93</f>
        <v>38000</v>
      </c>
      <c r="G93" s="196">
        <v>0</v>
      </c>
      <c r="H93" s="196">
        <v>0</v>
      </c>
    </row>
    <row r="94" spans="1:8" ht="12.75" customHeight="1" hidden="1">
      <c r="A94" s="188" t="s">
        <v>311</v>
      </c>
      <c r="B94" s="189"/>
      <c r="C94" s="190" t="s">
        <v>312</v>
      </c>
      <c r="D94" s="191">
        <v>5905020</v>
      </c>
      <c r="E94" s="191">
        <f>E95+E96+E99</f>
        <v>0</v>
      </c>
      <c r="F94" s="191">
        <f>D94+E94</f>
        <v>5905020</v>
      </c>
      <c r="G94" s="192">
        <f>F94-H94</f>
        <v>5905020</v>
      </c>
      <c r="H94" s="192">
        <v>0</v>
      </c>
    </row>
    <row r="95" spans="1:8" s="17" customFormat="1" ht="12.75" customHeight="1" hidden="1">
      <c r="A95" s="198"/>
      <c r="B95" s="193" t="s">
        <v>316</v>
      </c>
      <c r="C95" s="194" t="s">
        <v>308</v>
      </c>
      <c r="D95" s="195">
        <v>4284505</v>
      </c>
      <c r="E95" s="196">
        <f>G95+H95</f>
        <v>0</v>
      </c>
      <c r="F95" s="197">
        <f t="shared" si="10"/>
        <v>4284505</v>
      </c>
      <c r="G95" s="196">
        <v>0</v>
      </c>
      <c r="H95" s="196">
        <v>0</v>
      </c>
    </row>
    <row r="96" spans="1:8" s="17" customFormat="1" ht="38.25" customHeight="1" hidden="1">
      <c r="A96" s="198"/>
      <c r="B96" s="193" t="s">
        <v>317</v>
      </c>
      <c r="C96" s="194" t="s">
        <v>232</v>
      </c>
      <c r="D96" s="195">
        <v>1577191</v>
      </c>
      <c r="E96" s="196">
        <f>G96+H96</f>
        <v>0</v>
      </c>
      <c r="F96" s="197">
        <f t="shared" si="10"/>
        <v>1577191</v>
      </c>
      <c r="G96" s="196">
        <v>0</v>
      </c>
      <c r="H96" s="196">
        <v>0</v>
      </c>
    </row>
    <row r="97" spans="1:8" s="17" customFormat="1" ht="51" customHeight="1" hidden="1">
      <c r="A97" s="198"/>
      <c r="B97" s="193" t="s">
        <v>242</v>
      </c>
      <c r="C97" s="194" t="s">
        <v>243</v>
      </c>
      <c r="D97" s="195">
        <v>17057</v>
      </c>
      <c r="E97" s="196">
        <f>G97+H97</f>
        <v>0</v>
      </c>
      <c r="F97" s="197">
        <f aca="true" t="shared" si="11" ref="F97:F103">D97+E97</f>
        <v>17057</v>
      </c>
      <c r="G97" s="196">
        <v>0</v>
      </c>
      <c r="H97" s="196">
        <v>0</v>
      </c>
    </row>
    <row r="98" spans="1:8" s="17" customFormat="1" ht="12.75" customHeight="1" hidden="1">
      <c r="A98" s="198"/>
      <c r="B98" s="193" t="s">
        <v>256</v>
      </c>
      <c r="C98" s="194" t="s">
        <v>309</v>
      </c>
      <c r="D98" s="195">
        <v>189035</v>
      </c>
      <c r="E98" s="196">
        <f>G98+H98</f>
        <v>0</v>
      </c>
      <c r="F98" s="197">
        <f t="shared" si="11"/>
        <v>189035</v>
      </c>
      <c r="G98" s="196">
        <v>0</v>
      </c>
      <c r="H98" s="196">
        <v>0</v>
      </c>
    </row>
    <row r="99" spans="1:8" s="17" customFormat="1" ht="12.75" customHeight="1" hidden="1">
      <c r="A99" s="198"/>
      <c r="B99" s="193" t="s">
        <v>318</v>
      </c>
      <c r="C99" s="194" t="s">
        <v>319</v>
      </c>
      <c r="D99" s="195">
        <v>0</v>
      </c>
      <c r="E99" s="196">
        <f>G99+H99</f>
        <v>0</v>
      </c>
      <c r="F99" s="197">
        <f t="shared" si="11"/>
        <v>0</v>
      </c>
      <c r="G99" s="196">
        <v>0</v>
      </c>
      <c r="H99" s="196">
        <v>0</v>
      </c>
    </row>
    <row r="100" spans="1:8" ht="12.75" customHeight="1" hidden="1">
      <c r="A100" s="188" t="s">
        <v>52</v>
      </c>
      <c r="B100" s="189"/>
      <c r="C100" s="190" t="s">
        <v>192</v>
      </c>
      <c r="D100" s="191">
        <v>436639</v>
      </c>
      <c r="E100" s="191">
        <f>E102+E103</f>
        <v>0</v>
      </c>
      <c r="F100" s="191">
        <f t="shared" si="11"/>
        <v>436639</v>
      </c>
      <c r="G100" s="192">
        <f>F100-H100</f>
        <v>347639</v>
      </c>
      <c r="H100" s="192">
        <v>89000</v>
      </c>
    </row>
    <row r="101" spans="1:8" s="17" customFormat="1" ht="12.75" customHeight="1" hidden="1">
      <c r="A101" s="198"/>
      <c r="B101" s="193" t="s">
        <v>307</v>
      </c>
      <c r="C101" s="194" t="s">
        <v>308</v>
      </c>
      <c r="D101" s="195">
        <v>3049027</v>
      </c>
      <c r="E101" s="196">
        <f>G101+H101</f>
        <v>0</v>
      </c>
      <c r="F101" s="197">
        <f t="shared" si="11"/>
        <v>3049027</v>
      </c>
      <c r="G101" s="196">
        <v>0</v>
      </c>
      <c r="H101" s="196">
        <v>0</v>
      </c>
    </row>
    <row r="102" spans="1:8" s="17" customFormat="1" ht="12.75" customHeight="1" hidden="1">
      <c r="A102" s="198"/>
      <c r="B102" s="193" t="s">
        <v>53</v>
      </c>
      <c r="C102" s="194" t="s">
        <v>193</v>
      </c>
      <c r="D102" s="195">
        <v>97063</v>
      </c>
      <c r="E102" s="196">
        <f>G102+H102</f>
        <v>0</v>
      </c>
      <c r="F102" s="197">
        <f t="shared" si="11"/>
        <v>97063</v>
      </c>
      <c r="G102" s="196">
        <v>0</v>
      </c>
      <c r="H102" s="196">
        <v>0</v>
      </c>
    </row>
    <row r="103" spans="1:8" s="17" customFormat="1" ht="12.75" customHeight="1" hidden="1">
      <c r="A103" s="198"/>
      <c r="B103" s="193" t="s">
        <v>202</v>
      </c>
      <c r="C103" s="194" t="s">
        <v>203</v>
      </c>
      <c r="D103" s="195">
        <v>653349</v>
      </c>
      <c r="E103" s="196">
        <f>G103+H103</f>
        <v>0</v>
      </c>
      <c r="F103" s="197">
        <f t="shared" si="11"/>
        <v>653349</v>
      </c>
      <c r="G103" s="196">
        <v>0</v>
      </c>
      <c r="H103" s="196">
        <v>0</v>
      </c>
    </row>
    <row r="104" spans="1:8" s="17" customFormat="1" ht="12.75" customHeight="1" hidden="1">
      <c r="A104" s="198"/>
      <c r="B104" s="193" t="s">
        <v>127</v>
      </c>
      <c r="C104" s="194" t="s">
        <v>128</v>
      </c>
      <c r="D104" s="195">
        <v>5236039</v>
      </c>
      <c r="E104" s="196">
        <v>0</v>
      </c>
      <c r="F104" s="197">
        <f t="shared" si="10"/>
        <v>5236039</v>
      </c>
      <c r="G104" s="196">
        <v>620</v>
      </c>
      <c r="H104" s="196">
        <v>0</v>
      </c>
    </row>
    <row r="105" spans="1:8" s="17" customFormat="1" ht="12.75" customHeight="1" hidden="1">
      <c r="A105" s="198"/>
      <c r="B105" s="193" t="s">
        <v>221</v>
      </c>
      <c r="C105" s="194" t="s">
        <v>222</v>
      </c>
      <c r="D105" s="195">
        <v>273570</v>
      </c>
      <c r="E105" s="196">
        <v>0</v>
      </c>
      <c r="F105" s="197">
        <f t="shared" si="10"/>
        <v>273570</v>
      </c>
      <c r="G105" s="196">
        <v>850</v>
      </c>
      <c r="H105" s="196">
        <v>0</v>
      </c>
    </row>
    <row r="106" spans="1:8" s="17" customFormat="1" ht="12.75" customHeight="1" hidden="1">
      <c r="A106" s="198"/>
      <c r="B106" s="193" t="s">
        <v>57</v>
      </c>
      <c r="C106" s="194" t="s">
        <v>199</v>
      </c>
      <c r="D106" s="195">
        <v>739768</v>
      </c>
      <c r="E106" s="196">
        <v>0</v>
      </c>
      <c r="F106" s="197">
        <f t="shared" si="10"/>
        <v>739768</v>
      </c>
      <c r="G106" s="196">
        <v>5725</v>
      </c>
      <c r="H106" s="196">
        <v>0</v>
      </c>
    </row>
    <row r="107" spans="1:8" s="17" customFormat="1" ht="12.75" customHeight="1" hidden="1">
      <c r="A107" s="198"/>
      <c r="B107" s="193" t="s">
        <v>129</v>
      </c>
      <c r="C107" s="194" t="s">
        <v>130</v>
      </c>
      <c r="D107" s="195">
        <v>3560976</v>
      </c>
      <c r="E107" s="196">
        <v>0</v>
      </c>
      <c r="F107" s="197">
        <f t="shared" si="10"/>
        <v>3560976</v>
      </c>
      <c r="G107" s="196">
        <v>22100</v>
      </c>
      <c r="H107" s="196">
        <v>0</v>
      </c>
    </row>
    <row r="108" spans="1:8" s="17" customFormat="1" ht="51" customHeight="1" hidden="1">
      <c r="A108" s="198"/>
      <c r="B108" s="193" t="s">
        <v>305</v>
      </c>
      <c r="C108" s="194" t="s">
        <v>306</v>
      </c>
      <c r="D108" s="195">
        <v>69586</v>
      </c>
      <c r="E108" s="196">
        <v>0</v>
      </c>
      <c r="F108" s="197">
        <f t="shared" si="10"/>
        <v>69586</v>
      </c>
      <c r="G108" s="196">
        <v>4110</v>
      </c>
      <c r="H108" s="196">
        <v>0</v>
      </c>
    </row>
    <row r="109" spans="1:8" ht="12.75" customHeight="1" hidden="1">
      <c r="A109" s="188" t="s">
        <v>229</v>
      </c>
      <c r="B109" s="189"/>
      <c r="C109" s="190" t="s">
        <v>230</v>
      </c>
      <c r="D109" s="191">
        <v>4969141</v>
      </c>
      <c r="E109" s="191">
        <f>E110+E111</f>
        <v>0</v>
      </c>
      <c r="F109" s="191">
        <f t="shared" si="10"/>
        <v>4969141</v>
      </c>
      <c r="G109" s="192">
        <f>F109-H109</f>
        <v>4969141</v>
      </c>
      <c r="H109" s="192">
        <v>0</v>
      </c>
    </row>
    <row r="110" spans="1:8" s="17" customFormat="1" ht="51" customHeight="1" hidden="1">
      <c r="A110" s="198"/>
      <c r="B110" s="193" t="s">
        <v>242</v>
      </c>
      <c r="C110" s="194" t="s">
        <v>253</v>
      </c>
      <c r="D110" s="195">
        <v>12671</v>
      </c>
      <c r="E110" s="196">
        <v>0</v>
      </c>
      <c r="F110" s="197">
        <f t="shared" si="10"/>
        <v>12671</v>
      </c>
      <c r="G110" s="196">
        <v>610</v>
      </c>
      <c r="H110" s="196">
        <v>0</v>
      </c>
    </row>
    <row r="111" spans="1:8" s="17" customFormat="1" ht="12.75" customHeight="1" hidden="1">
      <c r="A111" s="198"/>
      <c r="B111" s="193" t="s">
        <v>256</v>
      </c>
      <c r="C111" s="194" t="s">
        <v>257</v>
      </c>
      <c r="D111" s="195">
        <v>121000</v>
      </c>
      <c r="E111" s="196">
        <v>0</v>
      </c>
      <c r="F111" s="197">
        <f t="shared" si="10"/>
        <v>121000</v>
      </c>
      <c r="G111" s="196">
        <v>4774</v>
      </c>
      <c r="H111" s="196">
        <v>0</v>
      </c>
    </row>
    <row r="112" spans="1:8" ht="12.75" customHeight="1" hidden="1">
      <c r="A112" s="188" t="s">
        <v>233</v>
      </c>
      <c r="B112" s="189"/>
      <c r="C112" s="190" t="s">
        <v>216</v>
      </c>
      <c r="D112" s="191">
        <v>315276</v>
      </c>
      <c r="E112" s="191">
        <f>E113</f>
        <v>0</v>
      </c>
      <c r="F112" s="191">
        <f t="shared" si="10"/>
        <v>315276</v>
      </c>
      <c r="G112" s="192">
        <f>F112-H112</f>
        <v>315276</v>
      </c>
      <c r="H112" s="192">
        <v>0</v>
      </c>
    </row>
    <row r="113" spans="1:8" s="17" customFormat="1" ht="12.75" customHeight="1" hidden="1">
      <c r="A113" s="198"/>
      <c r="B113" s="193" t="s">
        <v>244</v>
      </c>
      <c r="C113" s="194" t="s">
        <v>245</v>
      </c>
      <c r="D113" s="195">
        <v>50200</v>
      </c>
      <c r="E113" s="196">
        <v>0</v>
      </c>
      <c r="F113" s="197">
        <f t="shared" si="10"/>
        <v>50200</v>
      </c>
      <c r="G113" s="196">
        <v>1048</v>
      </c>
      <c r="H113" s="196">
        <v>0</v>
      </c>
    </row>
    <row r="114" spans="1:8" ht="12.75" customHeight="1" hidden="1">
      <c r="A114" s="188" t="s">
        <v>200</v>
      </c>
      <c r="B114" s="189"/>
      <c r="C114" s="190" t="s">
        <v>201</v>
      </c>
      <c r="D114" s="191">
        <v>1020791</v>
      </c>
      <c r="E114" s="192">
        <f>E115</f>
        <v>0</v>
      </c>
      <c r="F114" s="191">
        <f>D114+E114</f>
        <v>1020791</v>
      </c>
      <c r="G114" s="192">
        <f>F114-H114</f>
        <v>625560</v>
      </c>
      <c r="H114" s="192">
        <v>395231</v>
      </c>
    </row>
    <row r="115" spans="1:8" s="17" customFormat="1" ht="12.75" customHeight="1" hidden="1">
      <c r="A115" s="198"/>
      <c r="B115" s="193" t="s">
        <v>202</v>
      </c>
      <c r="C115" s="194" t="s">
        <v>203</v>
      </c>
      <c r="D115" s="195">
        <v>589900</v>
      </c>
      <c r="E115" s="196">
        <f>G115+H115</f>
        <v>0</v>
      </c>
      <c r="F115" s="197">
        <f>D115+E115</f>
        <v>589900</v>
      </c>
      <c r="G115" s="196">
        <v>0</v>
      </c>
      <c r="H115" s="196">
        <v>0</v>
      </c>
    </row>
    <row r="116" spans="1:8" ht="12.75" customHeight="1" hidden="1">
      <c r="A116" s="188" t="s">
        <v>223</v>
      </c>
      <c r="B116" s="189"/>
      <c r="C116" s="190" t="s">
        <v>224</v>
      </c>
      <c r="D116" s="191">
        <v>470184</v>
      </c>
      <c r="E116" s="191">
        <f>E117</f>
        <v>0</v>
      </c>
      <c r="F116" s="191">
        <f t="shared" si="10"/>
        <v>470184</v>
      </c>
      <c r="G116" s="192">
        <f>F116-H116</f>
        <v>370184</v>
      </c>
      <c r="H116" s="192">
        <v>100000</v>
      </c>
    </row>
    <row r="117" spans="1:8" s="17" customFormat="1" ht="12.75" customHeight="1" hidden="1">
      <c r="A117" s="198"/>
      <c r="B117" s="193" t="s">
        <v>272</v>
      </c>
      <c r="C117" s="194" t="s">
        <v>273</v>
      </c>
      <c r="D117" s="195">
        <v>56624</v>
      </c>
      <c r="E117" s="196">
        <f>G117+H117</f>
        <v>0</v>
      </c>
      <c r="F117" s="197">
        <f>D117+E117</f>
        <v>56624</v>
      </c>
      <c r="G117" s="196">
        <v>0</v>
      </c>
      <c r="H117" s="196">
        <v>0</v>
      </c>
    </row>
    <row r="118" spans="1:8" ht="38.25" customHeight="1" hidden="1">
      <c r="A118" s="188" t="s">
        <v>264</v>
      </c>
      <c r="B118" s="189"/>
      <c r="C118" s="190" t="s">
        <v>267</v>
      </c>
      <c r="D118" s="191">
        <v>67407</v>
      </c>
      <c r="E118" s="191">
        <f>E119</f>
        <v>0</v>
      </c>
      <c r="F118" s="191">
        <f t="shared" si="10"/>
        <v>67407</v>
      </c>
      <c r="G118" s="192">
        <f>F118-H118</f>
        <v>67407</v>
      </c>
      <c r="H118" s="192">
        <v>0</v>
      </c>
    </row>
    <row r="119" spans="1:8" s="17" customFormat="1" ht="12.75" customHeight="1" hidden="1">
      <c r="A119" s="198"/>
      <c r="B119" s="193" t="s">
        <v>282</v>
      </c>
      <c r="C119" s="194" t="s">
        <v>283</v>
      </c>
      <c r="D119" s="195">
        <v>10642</v>
      </c>
      <c r="E119" s="196">
        <v>0</v>
      </c>
      <c r="F119" s="197">
        <f t="shared" si="10"/>
        <v>10642</v>
      </c>
      <c r="G119" s="196">
        <v>0</v>
      </c>
      <c r="H119" s="196">
        <v>0</v>
      </c>
    </row>
    <row r="120" spans="1:8" ht="12.75" customHeight="1" hidden="1">
      <c r="A120" s="188" t="s">
        <v>56</v>
      </c>
      <c r="B120" s="189"/>
      <c r="C120" s="190" t="s">
        <v>124</v>
      </c>
      <c r="D120" s="191">
        <v>13997561</v>
      </c>
      <c r="E120" s="191">
        <f>E121+E122+E123</f>
        <v>0</v>
      </c>
      <c r="F120" s="191">
        <f t="shared" si="10"/>
        <v>13997561</v>
      </c>
      <c r="G120" s="192">
        <f>F120-H120</f>
        <v>11312414</v>
      </c>
      <c r="H120" s="192">
        <v>2685147</v>
      </c>
    </row>
    <row r="121" spans="1:8" s="17" customFormat="1" ht="12.75" customHeight="1" hidden="1">
      <c r="A121" s="198"/>
      <c r="B121" s="193" t="s">
        <v>236</v>
      </c>
      <c r="C121" s="194" t="s">
        <v>237</v>
      </c>
      <c r="D121" s="195">
        <v>1462232</v>
      </c>
      <c r="E121" s="196">
        <f>G121+H121</f>
        <v>0</v>
      </c>
      <c r="F121" s="197">
        <f t="shared" si="10"/>
        <v>1462232</v>
      </c>
      <c r="G121" s="196">
        <v>0</v>
      </c>
      <c r="H121" s="196">
        <v>0</v>
      </c>
    </row>
    <row r="122" spans="1:8" s="17" customFormat="1" ht="12.75" customHeight="1" hidden="1">
      <c r="A122" s="198"/>
      <c r="B122" s="193" t="s">
        <v>57</v>
      </c>
      <c r="C122" s="194" t="s">
        <v>199</v>
      </c>
      <c r="D122" s="195">
        <v>900735</v>
      </c>
      <c r="E122" s="196">
        <f>G122+H122</f>
        <v>0</v>
      </c>
      <c r="F122" s="197">
        <f t="shared" si="10"/>
        <v>900735</v>
      </c>
      <c r="G122" s="196">
        <v>0</v>
      </c>
      <c r="H122" s="196">
        <v>0</v>
      </c>
    </row>
    <row r="123" spans="1:8" s="17" customFormat="1" ht="51" customHeight="1" hidden="1">
      <c r="A123" s="198"/>
      <c r="B123" s="193" t="s">
        <v>305</v>
      </c>
      <c r="C123" s="194" t="s">
        <v>306</v>
      </c>
      <c r="D123" s="195">
        <v>91697</v>
      </c>
      <c r="E123" s="196">
        <f>G123+H123</f>
        <v>0</v>
      </c>
      <c r="F123" s="197">
        <f t="shared" si="10"/>
        <v>91697</v>
      </c>
      <c r="G123" s="196">
        <v>0</v>
      </c>
      <c r="H123" s="196">
        <v>0</v>
      </c>
    </row>
    <row r="124" spans="1:8" ht="18" customHeight="1" hidden="1">
      <c r="A124" s="188" t="s">
        <v>205</v>
      </c>
      <c r="B124" s="189"/>
      <c r="C124" s="190" t="s">
        <v>281</v>
      </c>
      <c r="D124" s="191">
        <v>245990</v>
      </c>
      <c r="E124" s="191">
        <f>E125</f>
        <v>0</v>
      </c>
      <c r="F124" s="191">
        <f t="shared" si="10"/>
        <v>245990</v>
      </c>
      <c r="G124" s="192">
        <f>F124-H124</f>
        <v>245990</v>
      </c>
      <c r="H124" s="192">
        <v>0</v>
      </c>
    </row>
    <row r="125" spans="1:8" s="17" customFormat="1" ht="12.75" customHeight="1" hidden="1">
      <c r="A125" s="198"/>
      <c r="B125" s="193" t="s">
        <v>276</v>
      </c>
      <c r="C125" s="194" t="s">
        <v>277</v>
      </c>
      <c r="D125" s="195">
        <v>85990</v>
      </c>
      <c r="E125" s="196">
        <f>G125+H125</f>
        <v>0</v>
      </c>
      <c r="F125" s="197">
        <f>D125+E125</f>
        <v>85990</v>
      </c>
      <c r="G125" s="196">
        <v>0</v>
      </c>
      <c r="H125" s="196">
        <v>0</v>
      </c>
    </row>
    <row r="126" spans="1:8" ht="12.75" customHeight="1" hidden="1">
      <c r="A126" s="188" t="s">
        <v>217</v>
      </c>
      <c r="B126" s="189"/>
      <c r="C126" s="190" t="s">
        <v>218</v>
      </c>
      <c r="D126" s="191">
        <v>144781</v>
      </c>
      <c r="E126" s="191">
        <f>E127</f>
        <v>0</v>
      </c>
      <c r="F126" s="191">
        <f t="shared" si="10"/>
        <v>144781</v>
      </c>
      <c r="G126" s="192">
        <f>F126-H126</f>
        <v>144781</v>
      </c>
      <c r="H126" s="192">
        <v>0</v>
      </c>
    </row>
    <row r="127" spans="1:8" s="17" customFormat="1" ht="12.75" customHeight="1" hidden="1">
      <c r="A127" s="198"/>
      <c r="B127" s="193" t="s">
        <v>219</v>
      </c>
      <c r="C127" s="194" t="s">
        <v>220</v>
      </c>
      <c r="D127" s="195">
        <v>62569</v>
      </c>
      <c r="E127" s="196">
        <v>0</v>
      </c>
      <c r="F127" s="197">
        <f t="shared" si="10"/>
        <v>62569</v>
      </c>
      <c r="G127" s="196">
        <v>-16000</v>
      </c>
      <c r="H127" s="196">
        <v>0</v>
      </c>
    </row>
    <row r="128" spans="1:8" ht="12.75" customHeight="1" hidden="1">
      <c r="A128" s="188" t="s">
        <v>27</v>
      </c>
      <c r="B128" s="189"/>
      <c r="C128" s="190" t="s">
        <v>186</v>
      </c>
      <c r="D128" s="191"/>
      <c r="E128" s="191"/>
      <c r="F128" s="191"/>
      <c r="G128" s="192"/>
      <c r="H128" s="192"/>
    </row>
    <row r="129" spans="1:8" ht="12.75" customHeight="1" hidden="1">
      <c r="A129" s="198"/>
      <c r="B129" s="193" t="s">
        <v>28</v>
      </c>
      <c r="C129" s="194" t="s">
        <v>187</v>
      </c>
      <c r="D129" s="195"/>
      <c r="E129" s="196"/>
      <c r="F129" s="197"/>
      <c r="G129" s="196"/>
      <c r="H129" s="196"/>
    </row>
    <row r="130" spans="1:8" ht="12.75" customHeight="1" hidden="1">
      <c r="A130" s="188" t="s">
        <v>56</v>
      </c>
      <c r="B130" s="189"/>
      <c r="C130" s="190" t="s">
        <v>124</v>
      </c>
      <c r="D130" s="191"/>
      <c r="E130" s="191"/>
      <c r="F130" s="191"/>
      <c r="G130" s="192"/>
      <c r="H130" s="192"/>
    </row>
    <row r="131" spans="1:8" s="17" customFormat="1" ht="12.75" customHeight="1" hidden="1">
      <c r="A131" s="198"/>
      <c r="B131" s="193" t="s">
        <v>127</v>
      </c>
      <c r="C131" s="194" t="s">
        <v>128</v>
      </c>
      <c r="D131" s="195"/>
      <c r="E131" s="196"/>
      <c r="F131" s="197"/>
      <c r="G131" s="196"/>
      <c r="H131" s="196"/>
    </row>
    <row r="132" spans="1:8" s="17" customFormat="1" ht="54" customHeight="1" hidden="1">
      <c r="A132" s="198"/>
      <c r="B132" s="193" t="s">
        <v>284</v>
      </c>
      <c r="C132" s="199" t="s">
        <v>285</v>
      </c>
      <c r="D132" s="195"/>
      <c r="E132" s="196"/>
      <c r="F132" s="197"/>
      <c r="G132" s="196"/>
      <c r="H132" s="196"/>
    </row>
    <row r="133" spans="1:8" ht="12.75" customHeight="1" hidden="1">
      <c r="A133" s="188" t="s">
        <v>229</v>
      </c>
      <c r="B133" s="189"/>
      <c r="C133" s="190" t="s">
        <v>230</v>
      </c>
      <c r="D133" s="191"/>
      <c r="E133" s="191"/>
      <c r="F133" s="191"/>
      <c r="G133" s="192"/>
      <c r="H133" s="192"/>
    </row>
    <row r="134" spans="1:8" ht="51" customHeight="1" hidden="1">
      <c r="A134" s="198"/>
      <c r="B134" s="193" t="s">
        <v>242</v>
      </c>
      <c r="C134" s="200" t="s">
        <v>253</v>
      </c>
      <c r="D134" s="195"/>
      <c r="E134" s="196"/>
      <c r="F134" s="197"/>
      <c r="G134" s="196"/>
      <c r="H134" s="196"/>
    </row>
    <row r="135" spans="1:8" ht="21" customHeight="1" hidden="1">
      <c r="A135" s="188" t="s">
        <v>196</v>
      </c>
      <c r="B135" s="189"/>
      <c r="C135" s="190" t="s">
        <v>197</v>
      </c>
      <c r="D135" s="191"/>
      <c r="E135" s="196"/>
      <c r="F135" s="191"/>
      <c r="G135" s="192"/>
      <c r="H135" s="192"/>
    </row>
    <row r="136" spans="1:8" s="17" customFormat="1" ht="12.75" customHeight="1" hidden="1">
      <c r="A136" s="198"/>
      <c r="B136" s="193" t="s">
        <v>227</v>
      </c>
      <c r="C136" s="194" t="s">
        <v>228</v>
      </c>
      <c r="D136" s="195"/>
      <c r="E136" s="196"/>
      <c r="F136" s="197"/>
      <c r="G136" s="196"/>
      <c r="H136" s="196"/>
    </row>
    <row r="137" spans="1:8" s="17" customFormat="1" ht="12.75" customHeight="1" hidden="1">
      <c r="A137" s="198"/>
      <c r="B137" s="193" t="s">
        <v>256</v>
      </c>
      <c r="C137" s="194" t="s">
        <v>257</v>
      </c>
      <c r="D137" s="195"/>
      <c r="E137" s="196"/>
      <c r="F137" s="196"/>
      <c r="G137" s="196"/>
      <c r="H137" s="196"/>
    </row>
    <row r="138" spans="1:8" ht="12.75" customHeight="1" hidden="1">
      <c r="A138" s="188" t="s">
        <v>223</v>
      </c>
      <c r="B138" s="189"/>
      <c r="C138" s="190" t="s">
        <v>224</v>
      </c>
      <c r="D138" s="191"/>
      <c r="E138" s="196"/>
      <c r="F138" s="191"/>
      <c r="G138" s="192"/>
      <c r="H138" s="192"/>
    </row>
    <row r="139" spans="1:8" s="17" customFormat="1" ht="12.75" customHeight="1" hidden="1">
      <c r="A139" s="198"/>
      <c r="B139" s="193" t="s">
        <v>272</v>
      </c>
      <c r="C139" s="194" t="s">
        <v>273</v>
      </c>
      <c r="D139" s="195"/>
      <c r="E139" s="196"/>
      <c r="F139" s="197"/>
      <c r="G139" s="196"/>
      <c r="H139" s="196"/>
    </row>
    <row r="140" spans="1:8" s="17" customFormat="1" ht="12.75" customHeight="1" hidden="1">
      <c r="A140" s="198"/>
      <c r="B140" s="193" t="s">
        <v>258</v>
      </c>
      <c r="C140" s="194" t="s">
        <v>259</v>
      </c>
      <c r="D140" s="195"/>
      <c r="E140" s="196"/>
      <c r="F140" s="197"/>
      <c r="G140" s="196"/>
      <c r="H140" s="196"/>
    </row>
    <row r="141" spans="1:8" ht="12.75" customHeight="1" hidden="1">
      <c r="A141" s="188" t="s">
        <v>205</v>
      </c>
      <c r="B141" s="189"/>
      <c r="C141" s="190" t="s">
        <v>281</v>
      </c>
      <c r="D141" s="191"/>
      <c r="E141" s="196"/>
      <c r="F141" s="191"/>
      <c r="G141" s="192"/>
      <c r="H141" s="192"/>
    </row>
    <row r="142" spans="1:8" s="17" customFormat="1" ht="12.75" customHeight="1" hidden="1">
      <c r="A142" s="198"/>
      <c r="B142" s="193" t="s">
        <v>276</v>
      </c>
      <c r="C142" s="194" t="s">
        <v>277</v>
      </c>
      <c r="D142" s="195"/>
      <c r="E142" s="196"/>
      <c r="F142" s="197"/>
      <c r="G142" s="196"/>
      <c r="H142" s="196"/>
    </row>
    <row r="143" spans="1:8" s="17" customFormat="1" ht="12.75" customHeight="1" hidden="1">
      <c r="A143" s="198"/>
      <c r="B143" s="193" t="s">
        <v>274</v>
      </c>
      <c r="C143" s="194" t="s">
        <v>181</v>
      </c>
      <c r="D143" s="195"/>
      <c r="E143" s="196"/>
      <c r="F143" s="197"/>
      <c r="G143" s="196"/>
      <c r="H143" s="196"/>
    </row>
    <row r="144" spans="1:8" ht="12.75" customHeight="1" hidden="1">
      <c r="A144" s="188" t="s">
        <v>200</v>
      </c>
      <c r="B144" s="189"/>
      <c r="C144" s="190" t="s">
        <v>201</v>
      </c>
      <c r="D144" s="191">
        <v>644860</v>
      </c>
      <c r="E144" s="192">
        <f>E145</f>
        <v>0</v>
      </c>
      <c r="F144" s="191">
        <f>D144+E144</f>
        <v>644860</v>
      </c>
      <c r="G144" s="192">
        <f>F144-H144</f>
        <v>565360</v>
      </c>
      <c r="H144" s="192">
        <v>79500</v>
      </c>
    </row>
    <row r="145" spans="1:8" s="17" customFormat="1" ht="12.75" customHeight="1" hidden="1">
      <c r="A145" s="198"/>
      <c r="B145" s="193" t="s">
        <v>204</v>
      </c>
      <c r="C145" s="194" t="s">
        <v>181</v>
      </c>
      <c r="D145" s="195">
        <v>52200</v>
      </c>
      <c r="E145" s="196">
        <f>G145+H145</f>
        <v>0</v>
      </c>
      <c r="F145" s="197">
        <f>D145+E145</f>
        <v>52200</v>
      </c>
      <c r="G145" s="196">
        <v>0</v>
      </c>
      <c r="H145" s="196">
        <v>0</v>
      </c>
    </row>
    <row r="146" spans="1:8" s="17" customFormat="1" ht="12.75" customHeight="1" hidden="1">
      <c r="A146" s="198"/>
      <c r="B146" s="193" t="s">
        <v>129</v>
      </c>
      <c r="C146" s="194" t="s">
        <v>130</v>
      </c>
      <c r="D146" s="195"/>
      <c r="E146" s="196"/>
      <c r="F146" s="197"/>
      <c r="G146" s="196"/>
      <c r="H146" s="196"/>
    </row>
    <row r="147" spans="1:8" s="17" customFormat="1" ht="12.75" customHeight="1" hidden="1">
      <c r="A147" s="198"/>
      <c r="B147" s="193" t="s">
        <v>57</v>
      </c>
      <c r="C147" s="194" t="s">
        <v>199</v>
      </c>
      <c r="D147" s="195"/>
      <c r="E147" s="196"/>
      <c r="F147" s="197"/>
      <c r="G147" s="196"/>
      <c r="H147" s="196"/>
    </row>
    <row r="148" spans="1:8" s="17" customFormat="1" ht="12.75" customHeight="1" hidden="1">
      <c r="A148" s="198"/>
      <c r="B148" s="193" t="s">
        <v>260</v>
      </c>
      <c r="C148" s="194" t="s">
        <v>261</v>
      </c>
      <c r="D148" s="195"/>
      <c r="E148" s="196"/>
      <c r="F148" s="197"/>
      <c r="G148" s="196"/>
      <c r="H148" s="196"/>
    </row>
    <row r="149" spans="1:8" s="17" customFormat="1" ht="12.75" customHeight="1" hidden="1">
      <c r="A149" s="198"/>
      <c r="B149" s="193" t="s">
        <v>221</v>
      </c>
      <c r="C149" s="194" t="s">
        <v>222</v>
      </c>
      <c r="D149" s="195"/>
      <c r="E149" s="196"/>
      <c r="F149" s="197"/>
      <c r="G149" s="196"/>
      <c r="H149" s="196"/>
    </row>
    <row r="150" spans="1:8" s="17" customFormat="1" ht="12.75" customHeight="1" hidden="1">
      <c r="A150" s="198"/>
      <c r="B150" s="193" t="s">
        <v>238</v>
      </c>
      <c r="C150" s="194" t="s">
        <v>239</v>
      </c>
      <c r="D150" s="195"/>
      <c r="E150" s="196"/>
      <c r="F150" s="197"/>
      <c r="G150" s="196"/>
      <c r="H150" s="196"/>
    </row>
    <row r="151" spans="1:8" ht="12.75" customHeight="1" hidden="1">
      <c r="A151" s="188" t="s">
        <v>229</v>
      </c>
      <c r="B151" s="189"/>
      <c r="C151" s="190" t="s">
        <v>230</v>
      </c>
      <c r="D151" s="191"/>
      <c r="E151" s="196"/>
      <c r="F151" s="191"/>
      <c r="G151" s="192"/>
      <c r="H151" s="192"/>
    </row>
    <row r="152" spans="1:8" s="17" customFormat="1" ht="12.75" customHeight="1" hidden="1">
      <c r="A152" s="198"/>
      <c r="B152" s="193" t="s">
        <v>279</v>
      </c>
      <c r="C152" s="194" t="s">
        <v>280</v>
      </c>
      <c r="D152" s="195"/>
      <c r="E152" s="196"/>
      <c r="F152" s="197"/>
      <c r="G152" s="196"/>
      <c r="H152" s="196"/>
    </row>
    <row r="153" spans="1:8" ht="51" customHeight="1" hidden="1">
      <c r="A153" s="188"/>
      <c r="B153" s="193" t="s">
        <v>242</v>
      </c>
      <c r="C153" s="194" t="s">
        <v>278</v>
      </c>
      <c r="D153" s="195"/>
      <c r="E153" s="196"/>
      <c r="F153" s="197"/>
      <c r="G153" s="196"/>
      <c r="H153" s="196"/>
    </row>
    <row r="154" spans="1:8" s="17" customFormat="1" ht="12.75" customHeight="1" hidden="1">
      <c r="A154" s="198"/>
      <c r="B154" s="193" t="s">
        <v>256</v>
      </c>
      <c r="C154" s="194" t="s">
        <v>257</v>
      </c>
      <c r="D154" s="195"/>
      <c r="E154" s="196"/>
      <c r="F154" s="197"/>
      <c r="G154" s="196"/>
      <c r="H154" s="196"/>
    </row>
    <row r="155" spans="1:8" ht="12.75" customHeight="1" hidden="1">
      <c r="A155" s="188"/>
      <c r="B155" s="193" t="s">
        <v>53</v>
      </c>
      <c r="C155" s="194" t="s">
        <v>193</v>
      </c>
      <c r="D155" s="195"/>
      <c r="E155" s="196"/>
      <c r="F155" s="197"/>
      <c r="G155" s="196"/>
      <c r="H155" s="196"/>
    </row>
    <row r="156" spans="1:8" ht="12" customHeight="1" hidden="1">
      <c r="A156" s="188" t="s">
        <v>46</v>
      </c>
      <c r="B156" s="189"/>
      <c r="C156" s="190" t="s">
        <v>69</v>
      </c>
      <c r="D156" s="191"/>
      <c r="E156" s="196"/>
      <c r="F156" s="191"/>
      <c r="G156" s="192"/>
      <c r="H156" s="192"/>
    </row>
    <row r="157" spans="1:8" s="17" customFormat="1" ht="12.75" customHeight="1" hidden="1">
      <c r="A157" s="198"/>
      <c r="B157" s="193" t="s">
        <v>180</v>
      </c>
      <c r="C157" s="194" t="s">
        <v>181</v>
      </c>
      <c r="D157" s="195"/>
      <c r="E157" s="196"/>
      <c r="F157" s="197"/>
      <c r="G157" s="196"/>
      <c r="H157" s="196"/>
    </row>
    <row r="158" spans="1:8" ht="12.75" customHeight="1" hidden="1">
      <c r="A158" s="188" t="s">
        <v>182</v>
      </c>
      <c r="B158" s="189"/>
      <c r="C158" s="190" t="s">
        <v>262</v>
      </c>
      <c r="D158" s="191"/>
      <c r="E158" s="196"/>
      <c r="F158" s="191"/>
      <c r="G158" s="192"/>
      <c r="H158" s="192"/>
    </row>
    <row r="159" spans="1:8" ht="12.75" customHeight="1" hidden="1">
      <c r="A159" s="188"/>
      <c r="B159" s="193" t="s">
        <v>185</v>
      </c>
      <c r="C159" s="194" t="s">
        <v>263</v>
      </c>
      <c r="D159" s="195"/>
      <c r="E159" s="196"/>
      <c r="F159" s="197"/>
      <c r="G159" s="196"/>
      <c r="H159" s="196"/>
    </row>
    <row r="160" spans="1:8" ht="12.75" customHeight="1" hidden="1">
      <c r="A160" s="188" t="s">
        <v>229</v>
      </c>
      <c r="B160" s="189"/>
      <c r="C160" s="190" t="s">
        <v>230</v>
      </c>
      <c r="D160" s="191"/>
      <c r="E160" s="196"/>
      <c r="F160" s="191"/>
      <c r="G160" s="192"/>
      <c r="H160" s="192"/>
    </row>
    <row r="161" spans="1:8" ht="51" customHeight="1" hidden="1">
      <c r="A161" s="188"/>
      <c r="B161" s="193" t="s">
        <v>242</v>
      </c>
      <c r="C161" s="194" t="s">
        <v>278</v>
      </c>
      <c r="D161" s="195"/>
      <c r="E161" s="196"/>
      <c r="F161" s="197"/>
      <c r="G161" s="196"/>
      <c r="H161" s="196"/>
    </row>
    <row r="162" spans="1:8" ht="12.75" customHeight="1" hidden="1">
      <c r="A162" s="188" t="s">
        <v>233</v>
      </c>
      <c r="B162" s="189"/>
      <c r="C162" s="190" t="s">
        <v>216</v>
      </c>
      <c r="D162" s="191"/>
      <c r="E162" s="196"/>
      <c r="F162" s="191"/>
      <c r="G162" s="192"/>
      <c r="H162" s="192"/>
    </row>
    <row r="163" spans="1:8" ht="12.75" customHeight="1" hidden="1">
      <c r="A163" s="188"/>
      <c r="B163" s="193" t="s">
        <v>244</v>
      </c>
      <c r="C163" s="194" t="s">
        <v>245</v>
      </c>
      <c r="D163" s="195"/>
      <c r="E163" s="196"/>
      <c r="F163" s="197"/>
      <c r="G163" s="196"/>
      <c r="H163" s="196"/>
    </row>
    <row r="164" spans="1:8" ht="12.75" customHeight="1" hidden="1">
      <c r="A164" s="188" t="s">
        <v>200</v>
      </c>
      <c r="B164" s="189"/>
      <c r="C164" s="190" t="s">
        <v>201</v>
      </c>
      <c r="D164" s="191"/>
      <c r="E164" s="196"/>
      <c r="F164" s="191"/>
      <c r="G164" s="192"/>
      <c r="H164" s="192"/>
    </row>
    <row r="165" spans="1:8" s="17" customFormat="1" ht="12.75" customHeight="1" hidden="1">
      <c r="A165" s="198"/>
      <c r="B165" s="193" t="s">
        <v>202</v>
      </c>
      <c r="C165" s="194" t="s">
        <v>203</v>
      </c>
      <c r="D165" s="195"/>
      <c r="E165" s="196"/>
      <c r="F165" s="197"/>
      <c r="G165" s="196"/>
      <c r="H165" s="196"/>
    </row>
    <row r="166" spans="1:8" ht="12.75" customHeight="1" hidden="1">
      <c r="A166" s="198"/>
      <c r="B166" s="193" t="s">
        <v>270</v>
      </c>
      <c r="C166" s="194" t="s">
        <v>271</v>
      </c>
      <c r="D166" s="195"/>
      <c r="E166" s="196"/>
      <c r="F166" s="197"/>
      <c r="G166" s="196"/>
      <c r="H166" s="196"/>
    </row>
    <row r="167" spans="1:8" ht="12.75" customHeight="1" hidden="1">
      <c r="A167" s="198"/>
      <c r="B167" s="193" t="s">
        <v>241</v>
      </c>
      <c r="C167" s="194" t="s">
        <v>181</v>
      </c>
      <c r="D167" s="195"/>
      <c r="E167" s="196"/>
      <c r="F167" s="197"/>
      <c r="G167" s="196"/>
      <c r="H167" s="196"/>
    </row>
    <row r="168" spans="1:8" ht="12.75" customHeight="1" hidden="1">
      <c r="A168" s="198"/>
      <c r="B168" s="193" t="s">
        <v>236</v>
      </c>
      <c r="C168" s="194" t="s">
        <v>237</v>
      </c>
      <c r="D168" s="195"/>
      <c r="E168" s="196"/>
      <c r="F168" s="197"/>
      <c r="G168" s="196"/>
      <c r="H168" s="196"/>
    </row>
    <row r="169" spans="1:8" ht="12.75" customHeight="1" hidden="1">
      <c r="A169" s="188" t="s">
        <v>223</v>
      </c>
      <c r="B169" s="189"/>
      <c r="C169" s="190" t="s">
        <v>224</v>
      </c>
      <c r="D169" s="191"/>
      <c r="E169" s="196"/>
      <c r="F169" s="191"/>
      <c r="G169" s="192"/>
      <c r="H169" s="192"/>
    </row>
    <row r="170" spans="1:8" s="17" customFormat="1" ht="12.75" customHeight="1" hidden="1">
      <c r="A170" s="198"/>
      <c r="B170" s="193" t="s">
        <v>272</v>
      </c>
      <c r="C170" s="194" t="s">
        <v>273</v>
      </c>
      <c r="D170" s="195"/>
      <c r="E170" s="196"/>
      <c r="F170" s="197"/>
      <c r="G170" s="196"/>
      <c r="H170" s="196"/>
    </row>
    <row r="171" spans="1:8" ht="38.25" customHeight="1" hidden="1">
      <c r="A171" s="198"/>
      <c r="B171" s="193" t="s">
        <v>231</v>
      </c>
      <c r="C171" s="194" t="s">
        <v>232</v>
      </c>
      <c r="D171" s="195"/>
      <c r="E171" s="196"/>
      <c r="F171" s="197"/>
      <c r="G171" s="196"/>
      <c r="H171" s="196"/>
    </row>
    <row r="172" spans="1:8" ht="51" customHeight="1" hidden="1">
      <c r="A172" s="198"/>
      <c r="B172" s="193" t="s">
        <v>242</v>
      </c>
      <c r="C172" s="194" t="s">
        <v>243</v>
      </c>
      <c r="D172" s="195"/>
      <c r="E172" s="196"/>
      <c r="F172" s="197"/>
      <c r="G172" s="196"/>
      <c r="H172" s="196"/>
    </row>
    <row r="173" spans="1:8" ht="12.75" customHeight="1" hidden="1">
      <c r="A173" s="188" t="s">
        <v>56</v>
      </c>
      <c r="B173" s="189"/>
      <c r="C173" s="190" t="s">
        <v>124</v>
      </c>
      <c r="D173" s="191"/>
      <c r="E173" s="196"/>
      <c r="F173" s="191"/>
      <c r="G173" s="192"/>
      <c r="H173" s="192"/>
    </row>
    <row r="174" spans="1:8" ht="12.75" customHeight="1" hidden="1">
      <c r="A174" s="198"/>
      <c r="B174" s="193" t="s">
        <v>127</v>
      </c>
      <c r="C174" s="194" t="s">
        <v>128</v>
      </c>
      <c r="D174" s="195"/>
      <c r="E174" s="196"/>
      <c r="F174" s="197"/>
      <c r="G174" s="196"/>
      <c r="H174" s="196"/>
    </row>
    <row r="175" spans="1:8" ht="12.75" customHeight="1" hidden="1">
      <c r="A175" s="198"/>
      <c r="B175" s="193" t="s">
        <v>236</v>
      </c>
      <c r="C175" s="194" t="s">
        <v>237</v>
      </c>
      <c r="D175" s="195"/>
      <c r="E175" s="196"/>
      <c r="F175" s="196"/>
      <c r="G175" s="196"/>
      <c r="H175" s="196"/>
    </row>
    <row r="176" spans="1:8" ht="12.75" customHeight="1" hidden="1">
      <c r="A176" s="198"/>
      <c r="B176" s="193" t="s">
        <v>256</v>
      </c>
      <c r="C176" s="194" t="s">
        <v>257</v>
      </c>
      <c r="D176" s="195"/>
      <c r="E176" s="196"/>
      <c r="F176" s="197"/>
      <c r="G176" s="196"/>
      <c r="H176" s="196"/>
    </row>
    <row r="177" spans="1:8" ht="12.75" customHeight="1" hidden="1">
      <c r="A177" s="198"/>
      <c r="B177" s="193" t="s">
        <v>241</v>
      </c>
      <c r="C177" s="194" t="s">
        <v>181</v>
      </c>
      <c r="D177" s="195"/>
      <c r="E177" s="196"/>
      <c r="F177" s="197"/>
      <c r="G177" s="196"/>
      <c r="H177" s="196"/>
    </row>
    <row r="178" spans="1:8" ht="12.75" customHeight="1" hidden="1">
      <c r="A178" s="188" t="s">
        <v>233</v>
      </c>
      <c r="B178" s="189"/>
      <c r="C178" s="190" t="s">
        <v>216</v>
      </c>
      <c r="D178" s="191"/>
      <c r="E178" s="196"/>
      <c r="F178" s="191"/>
      <c r="G178" s="192"/>
      <c r="H178" s="192"/>
    </row>
    <row r="179" spans="1:8" s="17" customFormat="1" ht="38.25" customHeight="1" hidden="1">
      <c r="A179" s="198"/>
      <c r="B179" s="193" t="s">
        <v>231</v>
      </c>
      <c r="C179" s="194" t="s">
        <v>232</v>
      </c>
      <c r="D179" s="195"/>
      <c r="E179" s="196"/>
      <c r="F179" s="197"/>
      <c r="G179" s="196"/>
      <c r="H179" s="196"/>
    </row>
    <row r="180" spans="1:8" ht="12.75" customHeight="1" hidden="1">
      <c r="A180" s="198"/>
      <c r="B180" s="193" t="s">
        <v>244</v>
      </c>
      <c r="C180" s="194" t="s">
        <v>245</v>
      </c>
      <c r="D180" s="195"/>
      <c r="E180" s="196"/>
      <c r="F180" s="197"/>
      <c r="G180" s="196"/>
      <c r="H180" s="196"/>
    </row>
    <row r="181" spans="1:8" ht="12.75" customHeight="1" hidden="1">
      <c r="A181" s="188" t="s">
        <v>52</v>
      </c>
      <c r="B181" s="189"/>
      <c r="C181" s="190" t="s">
        <v>192</v>
      </c>
      <c r="D181" s="191"/>
      <c r="E181" s="196"/>
      <c r="F181" s="191"/>
      <c r="G181" s="192"/>
      <c r="H181" s="192"/>
    </row>
    <row r="182" spans="1:8" ht="12.75" customHeight="1" hidden="1">
      <c r="A182" s="198"/>
      <c r="B182" s="193" t="s">
        <v>268</v>
      </c>
      <c r="C182" s="194" t="s">
        <v>269</v>
      </c>
      <c r="D182" s="195"/>
      <c r="E182" s="196"/>
      <c r="F182" s="197"/>
      <c r="G182" s="196"/>
      <c r="H182" s="196"/>
    </row>
    <row r="183" spans="1:8" ht="12.75" customHeight="1" hidden="1">
      <c r="A183" s="188" t="s">
        <v>52</v>
      </c>
      <c r="B183" s="189"/>
      <c r="C183" s="190" t="s">
        <v>192</v>
      </c>
      <c r="D183" s="191"/>
      <c r="E183" s="196"/>
      <c r="F183" s="191"/>
      <c r="G183" s="192"/>
      <c r="H183" s="192"/>
    </row>
    <row r="184" spans="1:8" ht="12.75" customHeight="1" hidden="1">
      <c r="A184" s="198"/>
      <c r="B184" s="193" t="s">
        <v>53</v>
      </c>
      <c r="C184" s="194" t="s">
        <v>193</v>
      </c>
      <c r="D184" s="195"/>
      <c r="E184" s="196"/>
      <c r="F184" s="197"/>
      <c r="G184" s="196"/>
      <c r="H184" s="196"/>
    </row>
    <row r="185" spans="1:8" ht="12.75" customHeight="1" hidden="1">
      <c r="A185" s="198"/>
      <c r="B185" s="193" t="s">
        <v>194</v>
      </c>
      <c r="C185" s="194" t="s">
        <v>195</v>
      </c>
      <c r="D185" s="195"/>
      <c r="E185" s="196"/>
      <c r="F185" s="197"/>
      <c r="G185" s="196"/>
      <c r="H185" s="196"/>
    </row>
    <row r="186" spans="1:8" ht="12.75" customHeight="1" hidden="1">
      <c r="A186" s="198"/>
      <c r="B186" s="193" t="s">
        <v>53</v>
      </c>
      <c r="C186" s="194" t="s">
        <v>193</v>
      </c>
      <c r="D186" s="195"/>
      <c r="E186" s="196"/>
      <c r="F186" s="196"/>
      <c r="G186" s="196"/>
      <c r="H186" s="196"/>
    </row>
    <row r="187" spans="1:8" ht="18.75" customHeight="1" hidden="1">
      <c r="A187" s="188" t="s">
        <v>196</v>
      </c>
      <c r="B187" s="189"/>
      <c r="C187" s="190" t="s">
        <v>197</v>
      </c>
      <c r="D187" s="191"/>
      <c r="E187" s="196"/>
      <c r="F187" s="191"/>
      <c r="G187" s="192"/>
      <c r="H187" s="192"/>
    </row>
    <row r="188" spans="1:8" ht="12.75" customHeight="1" hidden="1">
      <c r="A188" s="198"/>
      <c r="B188" s="193" t="s">
        <v>227</v>
      </c>
      <c r="C188" s="194" t="s">
        <v>228</v>
      </c>
      <c r="D188" s="195"/>
      <c r="E188" s="196"/>
      <c r="F188" s="197"/>
      <c r="G188" s="196"/>
      <c r="H188" s="196"/>
    </row>
    <row r="189" spans="1:8" ht="12.75" customHeight="1" hidden="1">
      <c r="A189" s="188" t="s">
        <v>217</v>
      </c>
      <c r="B189" s="189"/>
      <c r="C189" s="190" t="s">
        <v>218</v>
      </c>
      <c r="D189" s="191"/>
      <c r="E189" s="196"/>
      <c r="F189" s="191"/>
      <c r="G189" s="192"/>
      <c r="H189" s="192"/>
    </row>
    <row r="190" spans="1:8" ht="12.75" customHeight="1" hidden="1">
      <c r="A190" s="198"/>
      <c r="B190" s="193" t="s">
        <v>219</v>
      </c>
      <c r="C190" s="194" t="s">
        <v>220</v>
      </c>
      <c r="D190" s="195"/>
      <c r="E190" s="196"/>
      <c r="F190" s="197"/>
      <c r="G190" s="196"/>
      <c r="H190" s="196"/>
    </row>
    <row r="191" spans="1:8" ht="15" customHeight="1" hidden="1">
      <c r="A191" s="188" t="s">
        <v>56</v>
      </c>
      <c r="B191" s="189"/>
      <c r="C191" s="190" t="s">
        <v>124</v>
      </c>
      <c r="D191" s="191"/>
      <c r="E191" s="196"/>
      <c r="F191" s="191"/>
      <c r="G191" s="192"/>
      <c r="H191" s="192"/>
    </row>
    <row r="192" spans="1:8" s="17" customFormat="1" ht="17.25" customHeight="1" hidden="1">
      <c r="A192" s="198"/>
      <c r="B192" s="193" t="s">
        <v>127</v>
      </c>
      <c r="C192" s="194" t="s">
        <v>128</v>
      </c>
      <c r="D192" s="195"/>
      <c r="E192" s="196"/>
      <c r="F192" s="197"/>
      <c r="G192" s="196"/>
      <c r="H192" s="196"/>
    </row>
    <row r="193" spans="1:8" s="17" customFormat="1" ht="15" customHeight="1" hidden="1">
      <c r="A193" s="188" t="s">
        <v>52</v>
      </c>
      <c r="B193" s="189"/>
      <c r="C193" s="190" t="s">
        <v>192</v>
      </c>
      <c r="D193" s="191"/>
      <c r="E193" s="196"/>
      <c r="F193" s="191"/>
      <c r="G193" s="192"/>
      <c r="H193" s="192"/>
    </row>
    <row r="194" spans="1:8" s="17" customFormat="1" ht="15.75" customHeight="1" hidden="1">
      <c r="A194" s="198"/>
      <c r="B194" s="193" t="s">
        <v>53</v>
      </c>
      <c r="C194" s="194" t="s">
        <v>193</v>
      </c>
      <c r="D194" s="195"/>
      <c r="E194" s="196"/>
      <c r="F194" s="197"/>
      <c r="G194" s="196"/>
      <c r="H194" s="196"/>
    </row>
    <row r="195" spans="1:8" ht="15" customHeight="1" hidden="1">
      <c r="A195" s="188" t="s">
        <v>233</v>
      </c>
      <c r="B195" s="189"/>
      <c r="C195" s="190" t="s">
        <v>216</v>
      </c>
      <c r="D195" s="191"/>
      <c r="E195" s="196"/>
      <c r="F195" s="191"/>
      <c r="G195" s="192"/>
      <c r="H195" s="192"/>
    </row>
    <row r="196" spans="1:8" s="130" customFormat="1" ht="15.75" customHeight="1" hidden="1">
      <c r="A196" s="201"/>
      <c r="B196" s="202"/>
      <c r="C196" s="203" t="s">
        <v>197</v>
      </c>
      <c r="D196" s="204"/>
      <c r="E196" s="196"/>
      <c r="F196" s="205"/>
      <c r="G196" s="192"/>
      <c r="H196" s="192"/>
    </row>
    <row r="197" spans="1:8" s="17" customFormat="1" ht="15.75" customHeight="1" hidden="1">
      <c r="A197" s="198"/>
      <c r="B197" s="206" t="s">
        <v>234</v>
      </c>
      <c r="C197" s="207" t="s">
        <v>235</v>
      </c>
      <c r="D197" s="208"/>
      <c r="E197" s="196"/>
      <c r="F197" s="197"/>
      <c r="G197" s="196"/>
      <c r="H197" s="196"/>
    </row>
    <row r="198" spans="1:8" ht="15.75" customHeight="1" hidden="1">
      <c r="A198" s="198"/>
      <c r="B198" s="206" t="s">
        <v>198</v>
      </c>
      <c r="C198" s="207" t="s">
        <v>181</v>
      </c>
      <c r="D198" s="208"/>
      <c r="E198" s="196"/>
      <c r="F198" s="197"/>
      <c r="G198" s="196"/>
      <c r="H198" s="196"/>
    </row>
    <row r="199" spans="1:8" s="130" customFormat="1" ht="15.75" customHeight="1" hidden="1">
      <c r="A199" s="209" t="s">
        <v>229</v>
      </c>
      <c r="B199" s="201"/>
      <c r="C199" s="210" t="s">
        <v>230</v>
      </c>
      <c r="D199" s="204"/>
      <c r="E199" s="196"/>
      <c r="F199" s="205"/>
      <c r="G199" s="192"/>
      <c r="H199" s="192"/>
    </row>
    <row r="200" spans="1:8" s="17" customFormat="1" ht="43.5" customHeight="1" hidden="1">
      <c r="A200" s="211"/>
      <c r="B200" s="206" t="s">
        <v>231</v>
      </c>
      <c r="C200" s="207" t="s">
        <v>232</v>
      </c>
      <c r="D200" s="208"/>
      <c r="E200" s="196"/>
      <c r="F200" s="197"/>
      <c r="G200" s="196"/>
      <c r="H200" s="196"/>
    </row>
    <row r="201" spans="1:8" ht="15" customHeight="1" hidden="1">
      <c r="A201" s="198"/>
      <c r="B201" s="206" t="s">
        <v>221</v>
      </c>
      <c r="C201" s="207" t="s">
        <v>222</v>
      </c>
      <c r="D201" s="208"/>
      <c r="E201" s="196"/>
      <c r="F201" s="197"/>
      <c r="G201" s="196"/>
      <c r="H201" s="196"/>
    </row>
    <row r="202" spans="1:8" ht="18" customHeight="1" hidden="1">
      <c r="A202" s="209" t="s">
        <v>229</v>
      </c>
      <c r="B202" s="202"/>
      <c r="C202" s="203" t="s">
        <v>230</v>
      </c>
      <c r="D202" s="204"/>
      <c r="E202" s="196"/>
      <c r="F202" s="205"/>
      <c r="G202" s="192"/>
      <c r="H202" s="192"/>
    </row>
    <row r="203" spans="1:8" ht="12.75" customHeight="1" hidden="1">
      <c r="A203" s="209"/>
      <c r="B203" s="206" t="s">
        <v>256</v>
      </c>
      <c r="C203" s="212" t="s">
        <v>257</v>
      </c>
      <c r="D203" s="208"/>
      <c r="E203" s="196"/>
      <c r="F203" s="197"/>
      <c r="G203" s="196"/>
      <c r="H203" s="196"/>
    </row>
    <row r="204" spans="1:8" ht="15" customHeight="1" hidden="1">
      <c r="A204" s="213"/>
      <c r="B204" s="206" t="s">
        <v>241</v>
      </c>
      <c r="C204" s="214" t="s">
        <v>181</v>
      </c>
      <c r="D204" s="208"/>
      <c r="E204" s="196"/>
      <c r="F204" s="197"/>
      <c r="G204" s="196"/>
      <c r="H204" s="196"/>
    </row>
    <row r="205" spans="1:8" ht="30" customHeight="1" hidden="1">
      <c r="A205" s="209" t="s">
        <v>264</v>
      </c>
      <c r="B205" s="202"/>
      <c r="C205" s="203" t="s">
        <v>267</v>
      </c>
      <c r="D205" s="204"/>
      <c r="E205" s="196"/>
      <c r="F205" s="205"/>
      <c r="G205" s="192"/>
      <c r="H205" s="192"/>
    </row>
    <row r="206" spans="1:8" ht="15" customHeight="1" hidden="1">
      <c r="A206" s="213"/>
      <c r="B206" s="215" t="s">
        <v>183</v>
      </c>
      <c r="C206" s="216" t="s">
        <v>184</v>
      </c>
      <c r="D206" s="208"/>
      <c r="E206" s="196"/>
      <c r="F206" s="197"/>
      <c r="G206" s="196"/>
      <c r="H206" s="196"/>
    </row>
    <row r="207" spans="1:8" ht="15" customHeight="1" hidden="1">
      <c r="A207" s="213"/>
      <c r="B207" s="206" t="s">
        <v>265</v>
      </c>
      <c r="C207" s="214" t="s">
        <v>266</v>
      </c>
      <c r="D207" s="208"/>
      <c r="E207" s="196"/>
      <c r="F207" s="197"/>
      <c r="G207" s="196"/>
      <c r="H207" s="196"/>
    </row>
    <row r="208" spans="1:8" ht="12.75" customHeight="1" hidden="1">
      <c r="A208" s="188" t="s">
        <v>27</v>
      </c>
      <c r="B208" s="189"/>
      <c r="C208" s="190" t="s">
        <v>186</v>
      </c>
      <c r="D208" s="191"/>
      <c r="E208" s="196"/>
      <c r="F208" s="191"/>
      <c r="G208" s="196"/>
      <c r="H208" s="192"/>
    </row>
    <row r="209" spans="1:8" ht="12.75" customHeight="1" hidden="1">
      <c r="A209" s="198"/>
      <c r="B209" s="193" t="s">
        <v>28</v>
      </c>
      <c r="C209" s="194" t="s">
        <v>187</v>
      </c>
      <c r="D209" s="195"/>
      <c r="E209" s="196"/>
      <c r="F209" s="197"/>
      <c r="G209" s="196"/>
      <c r="H209" s="196"/>
    </row>
    <row r="210" spans="1:8" ht="12.75" customHeight="1" hidden="1">
      <c r="A210" s="198"/>
      <c r="B210" s="193" t="s">
        <v>129</v>
      </c>
      <c r="C210" s="194" t="s">
        <v>130</v>
      </c>
      <c r="D210" s="195"/>
      <c r="E210" s="196"/>
      <c r="F210" s="197"/>
      <c r="G210" s="196"/>
      <c r="H210" s="196"/>
    </row>
    <row r="211" spans="1:8" ht="12.75" customHeight="1" hidden="1">
      <c r="A211" s="188" t="s">
        <v>188</v>
      </c>
      <c r="B211" s="189"/>
      <c r="C211" s="190" t="s">
        <v>189</v>
      </c>
      <c r="D211" s="191"/>
      <c r="E211" s="196"/>
      <c r="F211" s="191"/>
      <c r="G211" s="196"/>
      <c r="H211" s="192"/>
    </row>
    <row r="212" spans="1:8" ht="12.75" customHeight="1" hidden="1">
      <c r="A212" s="198"/>
      <c r="B212" s="193" t="s">
        <v>190</v>
      </c>
      <c r="C212" s="194" t="s">
        <v>191</v>
      </c>
      <c r="D212" s="195"/>
      <c r="E212" s="196"/>
      <c r="F212" s="197"/>
      <c r="G212" s="196"/>
      <c r="H212" s="196"/>
    </row>
    <row r="213" spans="1:8" ht="12.75" customHeight="1" hidden="1">
      <c r="A213" s="188" t="s">
        <v>52</v>
      </c>
      <c r="B213" s="189"/>
      <c r="C213" s="190" t="s">
        <v>192</v>
      </c>
      <c r="D213" s="191"/>
      <c r="E213" s="196"/>
      <c r="F213" s="191"/>
      <c r="G213" s="196"/>
      <c r="H213" s="192"/>
    </row>
    <row r="214" spans="1:8" ht="12.75" customHeight="1" hidden="1">
      <c r="A214" s="198"/>
      <c r="B214" s="193" t="s">
        <v>53</v>
      </c>
      <c r="C214" s="194" t="s">
        <v>193</v>
      </c>
      <c r="D214" s="195"/>
      <c r="E214" s="196"/>
      <c r="F214" s="197"/>
      <c r="G214" s="196"/>
      <c r="H214" s="196"/>
    </row>
    <row r="215" spans="1:8" ht="12.75" customHeight="1" hidden="1">
      <c r="A215" s="206"/>
      <c r="B215" s="215" t="s">
        <v>194</v>
      </c>
      <c r="C215" s="216" t="s">
        <v>195</v>
      </c>
      <c r="D215" s="208"/>
      <c r="E215" s="196"/>
      <c r="F215" s="197"/>
      <c r="G215" s="196"/>
      <c r="H215" s="196"/>
    </row>
    <row r="216" spans="1:8" ht="25.5" customHeight="1" hidden="1">
      <c r="A216" s="188" t="s">
        <v>196</v>
      </c>
      <c r="B216" s="189"/>
      <c r="C216" s="190" t="s">
        <v>197</v>
      </c>
      <c r="D216" s="191"/>
      <c r="E216" s="196"/>
      <c r="F216" s="191"/>
      <c r="G216" s="196"/>
      <c r="H216" s="192"/>
    </row>
    <row r="217" spans="1:8" ht="12.75" customHeight="1" hidden="1">
      <c r="A217" s="198"/>
      <c r="B217" s="193" t="s">
        <v>198</v>
      </c>
      <c r="C217" s="194" t="s">
        <v>181</v>
      </c>
      <c r="D217" s="195"/>
      <c r="E217" s="196"/>
      <c r="F217" s="197"/>
      <c r="G217" s="196"/>
      <c r="H217" s="196"/>
    </row>
    <row r="218" spans="1:8" ht="16.5" customHeight="1" hidden="1">
      <c r="A218" s="188" t="s">
        <v>56</v>
      </c>
      <c r="B218" s="189"/>
      <c r="C218" s="190" t="s">
        <v>124</v>
      </c>
      <c r="D218" s="191"/>
      <c r="E218" s="196"/>
      <c r="F218" s="191"/>
      <c r="G218" s="192"/>
      <c r="H218" s="192"/>
    </row>
    <row r="219" spans="1:8" ht="12.75" customHeight="1" hidden="1">
      <c r="A219" s="198"/>
      <c r="B219" s="193" t="s">
        <v>127</v>
      </c>
      <c r="C219" s="194" t="s">
        <v>128</v>
      </c>
      <c r="D219" s="195"/>
      <c r="E219" s="196"/>
      <c r="F219" s="197"/>
      <c r="G219" s="196"/>
      <c r="H219" s="196"/>
    </row>
    <row r="220" spans="1:8" ht="12.75" customHeight="1" hidden="1">
      <c r="A220" s="206"/>
      <c r="B220" s="215" t="s">
        <v>57</v>
      </c>
      <c r="C220" s="216" t="s">
        <v>199</v>
      </c>
      <c r="D220" s="208"/>
      <c r="E220" s="196"/>
      <c r="F220" s="197"/>
      <c r="G220" s="196"/>
      <c r="H220" s="196"/>
    </row>
    <row r="221" spans="1:8" ht="18" customHeight="1" hidden="1">
      <c r="A221" s="206"/>
      <c r="B221" s="215" t="s">
        <v>129</v>
      </c>
      <c r="C221" s="216" t="s">
        <v>130</v>
      </c>
      <c r="D221" s="208"/>
      <c r="E221" s="196"/>
      <c r="F221" s="197"/>
      <c r="G221" s="196"/>
      <c r="H221" s="196"/>
    </row>
    <row r="222" spans="1:8" ht="12.75" customHeight="1" hidden="1">
      <c r="A222" s="206"/>
      <c r="B222" s="215" t="s">
        <v>221</v>
      </c>
      <c r="C222" s="216" t="s">
        <v>222</v>
      </c>
      <c r="D222" s="208"/>
      <c r="E222" s="196"/>
      <c r="F222" s="197"/>
      <c r="G222" s="196"/>
      <c r="H222" s="196"/>
    </row>
    <row r="223" spans="1:8" ht="12.75" customHeight="1" hidden="1">
      <c r="A223" s="188" t="s">
        <v>200</v>
      </c>
      <c r="B223" s="189"/>
      <c r="C223" s="190" t="s">
        <v>201</v>
      </c>
      <c r="D223" s="191"/>
      <c r="E223" s="196"/>
      <c r="F223" s="191"/>
      <c r="G223" s="196"/>
      <c r="H223" s="192"/>
    </row>
    <row r="224" spans="1:8" ht="12.75" customHeight="1" hidden="1">
      <c r="A224" s="198"/>
      <c r="B224" s="193" t="s">
        <v>25</v>
      </c>
      <c r="C224" s="194" t="s">
        <v>26</v>
      </c>
      <c r="D224" s="195"/>
      <c r="E224" s="196"/>
      <c r="F224" s="197"/>
      <c r="G224" s="196"/>
      <c r="H224" s="196"/>
    </row>
    <row r="225" spans="1:8" ht="12.75" customHeight="1" hidden="1">
      <c r="A225" s="206"/>
      <c r="B225" s="215" t="s">
        <v>202</v>
      </c>
      <c r="C225" s="216" t="s">
        <v>203</v>
      </c>
      <c r="D225" s="208"/>
      <c r="E225" s="196"/>
      <c r="F225" s="197"/>
      <c r="G225" s="196"/>
      <c r="H225" s="196"/>
    </row>
    <row r="226" spans="1:8" ht="12.75" customHeight="1" hidden="1">
      <c r="A226" s="206"/>
      <c r="B226" s="215" t="s">
        <v>204</v>
      </c>
      <c r="C226" s="216" t="s">
        <v>181</v>
      </c>
      <c r="D226" s="208"/>
      <c r="E226" s="196"/>
      <c r="F226" s="197"/>
      <c r="G226" s="196"/>
      <c r="H226" s="196"/>
    </row>
    <row r="227" spans="1:8" ht="12.75" customHeight="1" hidden="1">
      <c r="A227" s="188" t="s">
        <v>205</v>
      </c>
      <c r="B227" s="189"/>
      <c r="C227" s="190" t="s">
        <v>206</v>
      </c>
      <c r="D227" s="191"/>
      <c r="E227" s="196"/>
      <c r="F227" s="191"/>
      <c r="G227" s="196"/>
      <c r="H227" s="192"/>
    </row>
    <row r="228" spans="1:8" ht="20.25" customHeight="1" hidden="1">
      <c r="A228" s="209" t="s">
        <v>217</v>
      </c>
      <c r="B228" s="202"/>
      <c r="C228" s="203" t="s">
        <v>218</v>
      </c>
      <c r="D228" s="204"/>
      <c r="E228" s="196"/>
      <c r="F228" s="205"/>
      <c r="G228" s="192"/>
      <c r="H228" s="192"/>
    </row>
    <row r="229" spans="1:8" ht="12" customHeight="1" hidden="1">
      <c r="A229" s="213"/>
      <c r="B229" s="206" t="s">
        <v>219</v>
      </c>
      <c r="C229" s="214" t="s">
        <v>220</v>
      </c>
      <c r="D229" s="208"/>
      <c r="E229" s="196"/>
      <c r="F229" s="197"/>
      <c r="G229" s="196"/>
      <c r="H229" s="196"/>
    </row>
    <row r="230" spans="1:8" s="130" customFormat="1" ht="12.75" customHeight="1" hidden="1">
      <c r="A230" s="209" t="s">
        <v>217</v>
      </c>
      <c r="B230" s="201"/>
      <c r="C230" s="210" t="s">
        <v>218</v>
      </c>
      <c r="D230" s="204"/>
      <c r="E230" s="196"/>
      <c r="F230" s="205"/>
      <c r="G230" s="192"/>
      <c r="H230" s="192"/>
    </row>
    <row r="231" spans="1:8" ht="14.25" customHeight="1" hidden="1">
      <c r="A231" s="213"/>
      <c r="B231" s="206" t="s">
        <v>219</v>
      </c>
      <c r="C231" s="207" t="s">
        <v>220</v>
      </c>
      <c r="D231" s="208"/>
      <c r="E231" s="196"/>
      <c r="F231" s="197"/>
      <c r="G231" s="196"/>
      <c r="H231" s="196"/>
    </row>
    <row r="232" spans="1:8" s="130" customFormat="1" ht="16.5" customHeight="1" hidden="1">
      <c r="A232" s="217" t="s">
        <v>56</v>
      </c>
      <c r="B232" s="201"/>
      <c r="C232" s="210" t="s">
        <v>124</v>
      </c>
      <c r="D232" s="204"/>
      <c r="E232" s="196"/>
      <c r="F232" s="204"/>
      <c r="G232" s="204"/>
      <c r="H232" s="192"/>
    </row>
    <row r="233" spans="1:8" ht="16.5" customHeight="1" hidden="1">
      <c r="A233" s="218"/>
      <c r="B233" s="206" t="s">
        <v>221</v>
      </c>
      <c r="C233" s="207" t="s">
        <v>222</v>
      </c>
      <c r="D233" s="219"/>
      <c r="E233" s="196"/>
      <c r="F233" s="219"/>
      <c r="G233" s="208"/>
      <c r="H233" s="196"/>
    </row>
    <row r="234" spans="1:8" s="130" customFormat="1" ht="16.5" customHeight="1" hidden="1">
      <c r="A234" s="217" t="s">
        <v>223</v>
      </c>
      <c r="B234" s="201"/>
      <c r="C234" s="210" t="s">
        <v>224</v>
      </c>
      <c r="D234" s="220"/>
      <c r="E234" s="196"/>
      <c r="F234" s="220"/>
      <c r="G234" s="204"/>
      <c r="H234" s="192"/>
    </row>
    <row r="235" spans="1:8" ht="16.5" customHeight="1" hidden="1">
      <c r="A235" s="221"/>
      <c r="B235" s="206" t="s">
        <v>225</v>
      </c>
      <c r="C235" s="207" t="s">
        <v>226</v>
      </c>
      <c r="D235" s="219"/>
      <c r="E235" s="196"/>
      <c r="F235" s="219"/>
      <c r="G235" s="208"/>
      <c r="H235" s="196"/>
    </row>
    <row r="236" spans="1:8" ht="16.5" customHeight="1" hidden="1">
      <c r="A236" s="198"/>
      <c r="B236" s="193" t="s">
        <v>219</v>
      </c>
      <c r="C236" s="194" t="s">
        <v>220</v>
      </c>
      <c r="D236" s="195"/>
      <c r="E236" s="196"/>
      <c r="F236" s="197"/>
      <c r="G236" s="196"/>
      <c r="H236" s="196"/>
    </row>
    <row r="237" spans="1:8" ht="16.5" customHeight="1" hidden="1">
      <c r="A237" s="209" t="s">
        <v>200</v>
      </c>
      <c r="B237" s="201"/>
      <c r="C237" s="210" t="s">
        <v>201</v>
      </c>
      <c r="D237" s="204"/>
      <c r="E237" s="196"/>
      <c r="F237" s="205"/>
      <c r="G237" s="192"/>
      <c r="H237" s="192"/>
    </row>
    <row r="238" spans="1:8" ht="16.5" customHeight="1" hidden="1">
      <c r="A238" s="211"/>
      <c r="B238" s="206" t="s">
        <v>202</v>
      </c>
      <c r="C238" s="207" t="s">
        <v>203</v>
      </c>
      <c r="D238" s="208"/>
      <c r="E238" s="196"/>
      <c r="F238" s="197"/>
      <c r="G238" s="196"/>
      <c r="H238" s="196"/>
    </row>
    <row r="239" spans="1:8" ht="16.5" customHeight="1" hidden="1">
      <c r="A239" s="198"/>
      <c r="B239" s="193" t="s">
        <v>236</v>
      </c>
      <c r="C239" s="194" t="s">
        <v>237</v>
      </c>
      <c r="D239" s="195"/>
      <c r="E239" s="196"/>
      <c r="F239" s="197"/>
      <c r="G239" s="196"/>
      <c r="H239" s="196"/>
    </row>
    <row r="240" spans="1:8" ht="16.5" customHeight="1" hidden="1">
      <c r="A240" s="222"/>
      <c r="B240" s="193" t="s">
        <v>129</v>
      </c>
      <c r="C240" s="194" t="s">
        <v>130</v>
      </c>
      <c r="D240" s="195"/>
      <c r="E240" s="196"/>
      <c r="F240" s="197"/>
      <c r="G240" s="196"/>
      <c r="H240" s="196"/>
    </row>
    <row r="241" spans="1:8" ht="16.5" customHeight="1" hidden="1">
      <c r="A241" s="222"/>
      <c r="B241" s="193" t="s">
        <v>238</v>
      </c>
      <c r="C241" s="194" t="s">
        <v>239</v>
      </c>
      <c r="D241" s="195"/>
      <c r="E241" s="196"/>
      <c r="F241" s="197"/>
      <c r="G241" s="196"/>
      <c r="H241" s="196"/>
    </row>
    <row r="242" spans="1:8" ht="16.5" customHeight="1" hidden="1">
      <c r="A242" s="188" t="s">
        <v>200</v>
      </c>
      <c r="B242" s="189"/>
      <c r="C242" s="190" t="s">
        <v>201</v>
      </c>
      <c r="D242" s="191"/>
      <c r="E242" s="196"/>
      <c r="F242" s="191"/>
      <c r="G242" s="192"/>
      <c r="H242" s="192"/>
    </row>
    <row r="243" spans="1:8" ht="16.5" customHeight="1" hidden="1">
      <c r="A243" s="198"/>
      <c r="B243" s="193" t="s">
        <v>202</v>
      </c>
      <c r="C243" s="194" t="s">
        <v>240</v>
      </c>
      <c r="D243" s="195"/>
      <c r="E243" s="196"/>
      <c r="F243" s="197"/>
      <c r="G243" s="196"/>
      <c r="H243" s="196"/>
    </row>
    <row r="244" spans="1:8" ht="16.5" customHeight="1" hidden="1">
      <c r="A244" s="188" t="s">
        <v>27</v>
      </c>
      <c r="B244" s="189"/>
      <c r="C244" s="190" t="s">
        <v>186</v>
      </c>
      <c r="D244" s="191"/>
      <c r="E244" s="196"/>
      <c r="F244" s="191"/>
      <c r="G244" s="192"/>
      <c r="H244" s="192"/>
    </row>
    <row r="245" spans="1:8" ht="16.5" customHeight="1" hidden="1">
      <c r="A245" s="193"/>
      <c r="B245" s="193" t="s">
        <v>28</v>
      </c>
      <c r="C245" s="194" t="s">
        <v>187</v>
      </c>
      <c r="D245" s="195"/>
      <c r="E245" s="196"/>
      <c r="F245" s="197"/>
      <c r="G245" s="196"/>
      <c r="H245" s="196"/>
    </row>
    <row r="246" spans="1:8" ht="16.5" customHeight="1" hidden="1">
      <c r="A246" s="188" t="s">
        <v>52</v>
      </c>
      <c r="B246" s="189"/>
      <c r="C246" s="190" t="s">
        <v>192</v>
      </c>
      <c r="D246" s="191"/>
      <c r="E246" s="196"/>
      <c r="F246" s="191"/>
      <c r="G246" s="192"/>
      <c r="H246" s="192"/>
    </row>
    <row r="247" spans="1:8" ht="16.5" customHeight="1" hidden="1">
      <c r="A247" s="193"/>
      <c r="B247" s="193" t="s">
        <v>194</v>
      </c>
      <c r="C247" s="194" t="s">
        <v>195</v>
      </c>
      <c r="D247" s="195"/>
      <c r="E247" s="196"/>
      <c r="F247" s="197"/>
      <c r="G247" s="196"/>
      <c r="H247" s="196"/>
    </row>
    <row r="248" spans="1:8" ht="16.5" customHeight="1" hidden="1">
      <c r="A248" s="188" t="s">
        <v>196</v>
      </c>
      <c r="B248" s="189"/>
      <c r="C248" s="190" t="s">
        <v>197</v>
      </c>
      <c r="D248" s="191"/>
      <c r="E248" s="196"/>
      <c r="F248" s="191"/>
      <c r="G248" s="192"/>
      <c r="H248" s="192"/>
    </row>
    <row r="249" spans="1:8" ht="16.5" customHeight="1" hidden="1">
      <c r="A249" s="193"/>
      <c r="B249" s="193" t="s">
        <v>227</v>
      </c>
      <c r="C249" s="194" t="s">
        <v>228</v>
      </c>
      <c r="D249" s="195"/>
      <c r="E249" s="196"/>
      <c r="F249" s="197"/>
      <c r="G249" s="196"/>
      <c r="H249" s="196"/>
    </row>
    <row r="250" spans="1:8" ht="16.5" customHeight="1" hidden="1">
      <c r="A250" s="188" t="s">
        <v>217</v>
      </c>
      <c r="B250" s="189"/>
      <c r="C250" s="190" t="s">
        <v>218</v>
      </c>
      <c r="D250" s="191"/>
      <c r="E250" s="196"/>
      <c r="F250" s="191"/>
      <c r="G250" s="192"/>
      <c r="H250" s="192"/>
    </row>
    <row r="251" spans="1:8" ht="16.5" customHeight="1" hidden="1">
      <c r="A251" s="193"/>
      <c r="B251" s="193" t="s">
        <v>219</v>
      </c>
      <c r="C251" s="194" t="s">
        <v>220</v>
      </c>
      <c r="D251" s="195"/>
      <c r="E251" s="196"/>
      <c r="F251" s="197"/>
      <c r="G251" s="196"/>
      <c r="H251" s="196"/>
    </row>
    <row r="252" spans="1:8" ht="16.5" customHeight="1" hidden="1">
      <c r="A252" s="188" t="s">
        <v>229</v>
      </c>
      <c r="B252" s="189"/>
      <c r="C252" s="190" t="s">
        <v>230</v>
      </c>
      <c r="D252" s="191"/>
      <c r="E252" s="196"/>
      <c r="F252" s="191"/>
      <c r="G252" s="192"/>
      <c r="H252" s="192"/>
    </row>
    <row r="253" spans="1:8" s="17" customFormat="1" ht="26.25" customHeight="1" hidden="1">
      <c r="A253" s="198"/>
      <c r="B253" s="206" t="s">
        <v>246</v>
      </c>
      <c r="C253" s="223" t="s">
        <v>247</v>
      </c>
      <c r="D253" s="195"/>
      <c r="E253" s="196"/>
      <c r="F253" s="197"/>
      <c r="G253" s="196"/>
      <c r="H253" s="196"/>
    </row>
    <row r="254" spans="1:8" s="17" customFormat="1" ht="54" customHeight="1" hidden="1">
      <c r="A254" s="198"/>
      <c r="B254" s="206" t="s">
        <v>242</v>
      </c>
      <c r="C254" s="223" t="s">
        <v>248</v>
      </c>
      <c r="D254" s="195"/>
      <c r="E254" s="196"/>
      <c r="F254" s="197"/>
      <c r="G254" s="196"/>
      <c r="H254" s="196"/>
    </row>
    <row r="255" spans="1:8" s="17" customFormat="1" ht="21.75" customHeight="1" hidden="1">
      <c r="A255" s="198"/>
      <c r="B255" s="206" t="s">
        <v>241</v>
      </c>
      <c r="C255" s="223" t="s">
        <v>181</v>
      </c>
      <c r="D255" s="195"/>
      <c r="E255" s="196"/>
      <c r="F255" s="197"/>
      <c r="G255" s="196"/>
      <c r="H255" s="196"/>
    </row>
    <row r="256" spans="1:8" s="17" customFormat="1" ht="51" customHeight="1" hidden="1">
      <c r="A256" s="198"/>
      <c r="B256" s="206" t="s">
        <v>242</v>
      </c>
      <c r="C256" s="223" t="s">
        <v>243</v>
      </c>
      <c r="D256" s="195"/>
      <c r="E256" s="196"/>
      <c r="F256" s="197"/>
      <c r="G256" s="196"/>
      <c r="H256" s="196"/>
    </row>
    <row r="257" spans="1:8" s="17" customFormat="1" ht="16.5" customHeight="1" hidden="1">
      <c r="A257" s="198"/>
      <c r="B257" s="206" t="s">
        <v>241</v>
      </c>
      <c r="C257" s="223" t="s">
        <v>181</v>
      </c>
      <c r="D257" s="195"/>
      <c r="E257" s="196"/>
      <c r="F257" s="197"/>
      <c r="G257" s="196"/>
      <c r="H257" s="196"/>
    </row>
    <row r="258" spans="1:8" ht="16.5" customHeight="1" hidden="1">
      <c r="A258" s="188" t="s">
        <v>233</v>
      </c>
      <c r="B258" s="189"/>
      <c r="C258" s="190" t="s">
        <v>216</v>
      </c>
      <c r="D258" s="191"/>
      <c r="E258" s="196"/>
      <c r="F258" s="191"/>
      <c r="G258" s="192"/>
      <c r="H258" s="192"/>
    </row>
    <row r="259" spans="1:8" ht="16.5" customHeight="1" hidden="1">
      <c r="A259" s="193"/>
      <c r="B259" s="193" t="s">
        <v>244</v>
      </c>
      <c r="C259" s="194" t="s">
        <v>245</v>
      </c>
      <c r="D259" s="195"/>
      <c r="E259" s="196"/>
      <c r="F259" s="197"/>
      <c r="G259" s="196"/>
      <c r="H259" s="196"/>
    </row>
    <row r="260" spans="1:8" ht="16.5" customHeight="1" hidden="1">
      <c r="A260" s="188" t="s">
        <v>56</v>
      </c>
      <c r="B260" s="189"/>
      <c r="C260" s="190" t="s">
        <v>124</v>
      </c>
      <c r="D260" s="191"/>
      <c r="E260" s="196"/>
      <c r="F260" s="191"/>
      <c r="G260" s="192"/>
      <c r="H260" s="192"/>
    </row>
    <row r="261" spans="1:8" ht="16.5" customHeight="1" hidden="1">
      <c r="A261" s="193"/>
      <c r="B261" s="193" t="s">
        <v>221</v>
      </c>
      <c r="C261" s="194" t="s">
        <v>222</v>
      </c>
      <c r="D261" s="195"/>
      <c r="E261" s="196"/>
      <c r="F261" s="197"/>
      <c r="G261" s="196"/>
      <c r="H261" s="196"/>
    </row>
    <row r="262" spans="1:8" ht="16.5" customHeight="1" hidden="1">
      <c r="A262" s="206"/>
      <c r="B262" s="206" t="s">
        <v>249</v>
      </c>
      <c r="C262" s="224" t="s">
        <v>250</v>
      </c>
      <c r="D262" s="208"/>
      <c r="E262" s="196"/>
      <c r="F262" s="208"/>
      <c r="G262" s="208"/>
      <c r="H262" s="208"/>
    </row>
    <row r="263" spans="1:8" ht="16.5" customHeight="1" hidden="1">
      <c r="A263" s="188" t="s">
        <v>182</v>
      </c>
      <c r="B263" s="189"/>
      <c r="C263" s="190" t="s">
        <v>262</v>
      </c>
      <c r="D263" s="191"/>
      <c r="E263" s="196"/>
      <c r="F263" s="191"/>
      <c r="G263" s="192"/>
      <c r="H263" s="192"/>
    </row>
    <row r="264" spans="1:8" ht="16.5" customHeight="1" hidden="1">
      <c r="A264" s="193"/>
      <c r="B264" s="193" t="s">
        <v>185</v>
      </c>
      <c r="C264" s="194" t="s">
        <v>263</v>
      </c>
      <c r="D264" s="195"/>
      <c r="E264" s="196"/>
      <c r="F264" s="197"/>
      <c r="G264" s="196"/>
      <c r="H264" s="196"/>
    </row>
    <row r="265" spans="1:8" ht="16.5" customHeight="1" hidden="1">
      <c r="A265" s="188" t="s">
        <v>217</v>
      </c>
      <c r="B265" s="189"/>
      <c r="C265" s="190" t="s">
        <v>218</v>
      </c>
      <c r="D265" s="191"/>
      <c r="E265" s="196"/>
      <c r="F265" s="191"/>
      <c r="G265" s="192"/>
      <c r="H265" s="192"/>
    </row>
    <row r="266" spans="1:8" ht="16.5" customHeight="1" hidden="1">
      <c r="A266" s="193"/>
      <c r="B266" s="193" t="s">
        <v>219</v>
      </c>
      <c r="C266" s="194" t="s">
        <v>220</v>
      </c>
      <c r="D266" s="195"/>
      <c r="E266" s="196"/>
      <c r="F266" s="197"/>
      <c r="G266" s="196"/>
      <c r="H266" s="196"/>
    </row>
    <row r="267" spans="1:8" ht="16.5" customHeight="1" hidden="1">
      <c r="A267" s="188" t="s">
        <v>229</v>
      </c>
      <c r="B267" s="189"/>
      <c r="C267" s="190" t="s">
        <v>230</v>
      </c>
      <c r="D267" s="191"/>
      <c r="E267" s="196"/>
      <c r="F267" s="191"/>
      <c r="G267" s="192"/>
      <c r="H267" s="192"/>
    </row>
    <row r="268" spans="1:8" ht="51" customHeight="1" hidden="1">
      <c r="A268" s="193"/>
      <c r="B268" s="193" t="s">
        <v>242</v>
      </c>
      <c r="C268" s="194" t="s">
        <v>253</v>
      </c>
      <c r="D268" s="195"/>
      <c r="E268" s="196"/>
      <c r="F268" s="197"/>
      <c r="G268" s="196"/>
      <c r="H268" s="196"/>
    </row>
    <row r="269" spans="1:8" ht="27" customHeight="1" hidden="1">
      <c r="A269" s="193"/>
      <c r="B269" s="193" t="s">
        <v>246</v>
      </c>
      <c r="C269" s="194" t="s">
        <v>247</v>
      </c>
      <c r="D269" s="195"/>
      <c r="E269" s="196"/>
      <c r="F269" s="197"/>
      <c r="G269" s="196"/>
      <c r="H269" s="196"/>
    </row>
    <row r="270" spans="1:8" ht="16.5" customHeight="1" hidden="1">
      <c r="A270" s="193"/>
      <c r="B270" s="193" t="s">
        <v>256</v>
      </c>
      <c r="C270" s="194" t="s">
        <v>257</v>
      </c>
      <c r="D270" s="195"/>
      <c r="E270" s="196"/>
      <c r="F270" s="197"/>
      <c r="G270" s="196"/>
      <c r="H270" s="196"/>
    </row>
    <row r="271" spans="1:8" ht="16.5" customHeight="1" hidden="1">
      <c r="A271" s="193"/>
      <c r="B271" s="193" t="s">
        <v>258</v>
      </c>
      <c r="C271" s="194" t="s">
        <v>259</v>
      </c>
      <c r="D271" s="195"/>
      <c r="E271" s="196"/>
      <c r="F271" s="196"/>
      <c r="G271" s="196"/>
      <c r="H271" s="196"/>
    </row>
    <row r="272" spans="1:8" ht="16.5" customHeight="1" hidden="1">
      <c r="A272" s="193"/>
      <c r="B272" s="193" t="s">
        <v>241</v>
      </c>
      <c r="C272" s="194" t="s">
        <v>181</v>
      </c>
      <c r="D272" s="195"/>
      <c r="E272" s="196"/>
      <c r="F272" s="196"/>
      <c r="G272" s="196"/>
      <c r="H272" s="196"/>
    </row>
    <row r="273" spans="1:8" ht="16.5" customHeight="1" hidden="1">
      <c r="A273" s="188" t="s">
        <v>233</v>
      </c>
      <c r="B273" s="189"/>
      <c r="C273" s="190" t="s">
        <v>216</v>
      </c>
      <c r="D273" s="191"/>
      <c r="E273" s="196"/>
      <c r="F273" s="191"/>
      <c r="G273" s="192"/>
      <c r="H273" s="192"/>
    </row>
    <row r="274" spans="1:8" ht="17.25" customHeight="1" hidden="1">
      <c r="A274" s="193"/>
      <c r="B274" s="193" t="s">
        <v>244</v>
      </c>
      <c r="C274" s="194" t="s">
        <v>245</v>
      </c>
      <c r="D274" s="195"/>
      <c r="E274" s="196"/>
      <c r="F274" s="197"/>
      <c r="G274" s="196"/>
      <c r="H274" s="196"/>
    </row>
    <row r="275" spans="1:8" ht="16.5" customHeight="1" hidden="1">
      <c r="A275" s="188" t="s">
        <v>200</v>
      </c>
      <c r="B275" s="189"/>
      <c r="C275" s="190" t="s">
        <v>201</v>
      </c>
      <c r="D275" s="191"/>
      <c r="E275" s="196"/>
      <c r="F275" s="191"/>
      <c r="G275" s="192"/>
      <c r="H275" s="192"/>
    </row>
    <row r="276" spans="1:8" ht="16.5" customHeight="1" hidden="1">
      <c r="A276" s="193"/>
      <c r="B276" s="193" t="s">
        <v>251</v>
      </c>
      <c r="C276" s="194" t="s">
        <v>252</v>
      </c>
      <c r="D276" s="195"/>
      <c r="E276" s="196"/>
      <c r="F276" s="197"/>
      <c r="G276" s="196"/>
      <c r="H276" s="196"/>
    </row>
    <row r="277" spans="1:8" ht="16.5" customHeight="1" hidden="1">
      <c r="A277" s="188" t="s">
        <v>52</v>
      </c>
      <c r="B277" s="189"/>
      <c r="C277" s="190" t="s">
        <v>192</v>
      </c>
      <c r="D277" s="191"/>
      <c r="E277" s="196"/>
      <c r="F277" s="191"/>
      <c r="G277" s="192"/>
      <c r="H277" s="192"/>
    </row>
    <row r="278" spans="1:8" ht="16.5" customHeight="1" hidden="1">
      <c r="A278" s="193"/>
      <c r="B278" s="193" t="s">
        <v>53</v>
      </c>
      <c r="C278" s="194" t="s">
        <v>193</v>
      </c>
      <c r="D278" s="195"/>
      <c r="E278" s="196"/>
      <c r="F278" s="197"/>
      <c r="G278" s="196"/>
      <c r="H278" s="196"/>
    </row>
    <row r="279" spans="1:8" ht="16.5" customHeight="1" hidden="1">
      <c r="A279" s="188" t="s">
        <v>196</v>
      </c>
      <c r="B279" s="189"/>
      <c r="C279" s="190" t="s">
        <v>197</v>
      </c>
      <c r="D279" s="191"/>
      <c r="E279" s="196"/>
      <c r="F279" s="191"/>
      <c r="G279" s="192"/>
      <c r="H279" s="192"/>
    </row>
    <row r="280" spans="1:8" ht="16.5" customHeight="1" hidden="1">
      <c r="A280" s="193"/>
      <c r="B280" s="193" t="s">
        <v>227</v>
      </c>
      <c r="C280" s="194" t="s">
        <v>228</v>
      </c>
      <c r="D280" s="195"/>
      <c r="E280" s="196"/>
      <c r="F280" s="197"/>
      <c r="G280" s="196"/>
      <c r="H280" s="196"/>
    </row>
    <row r="281" spans="1:8" ht="16.5" customHeight="1" hidden="1">
      <c r="A281" s="188" t="s">
        <v>52</v>
      </c>
      <c r="B281" s="189"/>
      <c r="C281" s="190" t="s">
        <v>192</v>
      </c>
      <c r="D281" s="191"/>
      <c r="E281" s="196"/>
      <c r="F281" s="191"/>
      <c r="G281" s="192"/>
      <c r="H281" s="192"/>
    </row>
    <row r="282" spans="1:8" ht="16.5" customHeight="1" hidden="1">
      <c r="A282" s="193"/>
      <c r="B282" s="193" t="s">
        <v>194</v>
      </c>
      <c r="C282" s="194" t="s">
        <v>195</v>
      </c>
      <c r="D282" s="195"/>
      <c r="E282" s="196"/>
      <c r="F282" s="197"/>
      <c r="G282" s="196"/>
      <c r="H282" s="196"/>
    </row>
    <row r="283" spans="1:8" ht="16.5" customHeight="1" hidden="1">
      <c r="A283" s="188" t="s">
        <v>56</v>
      </c>
      <c r="B283" s="189"/>
      <c r="C283" s="190" t="s">
        <v>124</v>
      </c>
      <c r="D283" s="191"/>
      <c r="E283" s="196"/>
      <c r="F283" s="191"/>
      <c r="G283" s="192"/>
      <c r="H283" s="192"/>
    </row>
    <row r="284" spans="1:8" ht="16.5" customHeight="1" hidden="1">
      <c r="A284" s="193"/>
      <c r="B284" s="193" t="s">
        <v>127</v>
      </c>
      <c r="C284" s="194" t="s">
        <v>128</v>
      </c>
      <c r="D284" s="195"/>
      <c r="E284" s="196"/>
      <c r="F284" s="197"/>
      <c r="G284" s="196"/>
      <c r="H284" s="196"/>
    </row>
    <row r="285" spans="1:8" ht="16.5" customHeight="1" hidden="1">
      <c r="A285" s="193"/>
      <c r="B285" s="193" t="s">
        <v>236</v>
      </c>
      <c r="C285" s="194" t="s">
        <v>237</v>
      </c>
      <c r="D285" s="195"/>
      <c r="E285" s="196"/>
      <c r="F285" s="197"/>
      <c r="G285" s="196"/>
      <c r="H285" s="196"/>
    </row>
    <row r="286" spans="1:8" ht="16.5" customHeight="1" hidden="1">
      <c r="A286" s="193"/>
      <c r="B286" s="193" t="s">
        <v>129</v>
      </c>
      <c r="C286" s="194" t="s">
        <v>130</v>
      </c>
      <c r="D286" s="195"/>
      <c r="E286" s="196"/>
      <c r="F286" s="197"/>
      <c r="G286" s="196"/>
      <c r="H286" s="196"/>
    </row>
    <row r="287" spans="1:8" ht="16.5" customHeight="1" hidden="1">
      <c r="A287" s="193"/>
      <c r="B287" s="193" t="s">
        <v>260</v>
      </c>
      <c r="C287" s="194" t="s">
        <v>261</v>
      </c>
      <c r="D287" s="195"/>
      <c r="E287" s="196"/>
      <c r="F287" s="197"/>
      <c r="G287" s="196"/>
      <c r="H287" s="196"/>
    </row>
    <row r="288" spans="1:8" ht="16.5" customHeight="1" hidden="1">
      <c r="A288" s="193"/>
      <c r="B288" s="193" t="s">
        <v>221</v>
      </c>
      <c r="C288" s="194" t="s">
        <v>222</v>
      </c>
      <c r="D288" s="195"/>
      <c r="E288" s="196"/>
      <c r="F288" s="197"/>
      <c r="G288" s="196"/>
      <c r="H288" s="196"/>
    </row>
    <row r="289" spans="1:8" ht="16.5" customHeight="1" hidden="1">
      <c r="A289" s="193"/>
      <c r="B289" s="193" t="s">
        <v>238</v>
      </c>
      <c r="C289" s="194" t="s">
        <v>239</v>
      </c>
      <c r="D289" s="195"/>
      <c r="E289" s="196"/>
      <c r="F289" s="197"/>
      <c r="G289" s="196"/>
      <c r="H289" s="196"/>
    </row>
    <row r="290" spans="1:8" ht="16.5" customHeight="1" hidden="1">
      <c r="A290" s="188" t="s">
        <v>229</v>
      </c>
      <c r="B290" s="189"/>
      <c r="C290" s="190" t="s">
        <v>230</v>
      </c>
      <c r="D290" s="191"/>
      <c r="E290" s="196"/>
      <c r="F290" s="191"/>
      <c r="G290" s="192"/>
      <c r="H290" s="192"/>
    </row>
    <row r="291" spans="1:8" ht="16.5" customHeight="1" hidden="1">
      <c r="A291" s="193"/>
      <c r="B291" s="193" t="s">
        <v>241</v>
      </c>
      <c r="C291" s="194" t="s">
        <v>181</v>
      </c>
      <c r="D291" s="195"/>
      <c r="E291" s="196"/>
      <c r="F291" s="197"/>
      <c r="G291" s="196"/>
      <c r="H291" s="196"/>
    </row>
    <row r="292" spans="1:8" ht="16.5" customHeight="1" hidden="1">
      <c r="A292" s="188" t="s">
        <v>56</v>
      </c>
      <c r="B292" s="189"/>
      <c r="C292" s="190" t="s">
        <v>124</v>
      </c>
      <c r="D292" s="191"/>
      <c r="E292" s="196"/>
      <c r="F292" s="191"/>
      <c r="G292" s="192"/>
      <c r="H292" s="192"/>
    </row>
    <row r="293" spans="1:8" ht="16.5" customHeight="1" hidden="1">
      <c r="A293" s="193"/>
      <c r="B293" s="193" t="s">
        <v>127</v>
      </c>
      <c r="C293" s="194" t="s">
        <v>128</v>
      </c>
      <c r="D293" s="195"/>
      <c r="E293" s="196"/>
      <c r="F293" s="197"/>
      <c r="G293" s="196"/>
      <c r="H293" s="196"/>
    </row>
    <row r="294" spans="1:8" ht="16.5" customHeight="1" hidden="1">
      <c r="A294" s="188" t="s">
        <v>217</v>
      </c>
      <c r="B294" s="189"/>
      <c r="C294" s="190" t="s">
        <v>218</v>
      </c>
      <c r="D294" s="191"/>
      <c r="E294" s="196"/>
      <c r="F294" s="191"/>
      <c r="G294" s="192"/>
      <c r="H294" s="192"/>
    </row>
    <row r="295" spans="1:8" ht="16.5" customHeight="1" hidden="1">
      <c r="A295" s="193"/>
      <c r="B295" s="193" t="s">
        <v>219</v>
      </c>
      <c r="C295" s="194" t="s">
        <v>220</v>
      </c>
      <c r="D295" s="195"/>
      <c r="E295" s="196"/>
      <c r="F295" s="197"/>
      <c r="G295" s="196"/>
      <c r="H295" s="196"/>
    </row>
    <row r="296" spans="1:8" ht="16.5" customHeight="1" hidden="1">
      <c r="A296" s="188" t="s">
        <v>229</v>
      </c>
      <c r="B296" s="189"/>
      <c r="C296" s="190" t="s">
        <v>230</v>
      </c>
      <c r="D296" s="191"/>
      <c r="E296" s="196"/>
      <c r="F296" s="191"/>
      <c r="G296" s="192"/>
      <c r="H296" s="192"/>
    </row>
    <row r="297" spans="1:8" s="17" customFormat="1" ht="41.25" customHeight="1" hidden="1">
      <c r="A297" s="193"/>
      <c r="B297" s="193" t="s">
        <v>231</v>
      </c>
      <c r="C297" s="194" t="s">
        <v>232</v>
      </c>
      <c r="D297" s="195"/>
      <c r="E297" s="196"/>
      <c r="F297" s="197"/>
      <c r="G297" s="196"/>
      <c r="H297" s="196"/>
    </row>
    <row r="298" spans="1:8" s="17" customFormat="1" ht="55.5" customHeight="1" hidden="1">
      <c r="A298" s="193"/>
      <c r="B298" s="193" t="s">
        <v>242</v>
      </c>
      <c r="C298" s="194" t="s">
        <v>243</v>
      </c>
      <c r="D298" s="195"/>
      <c r="E298" s="196"/>
      <c r="F298" s="197"/>
      <c r="G298" s="196"/>
      <c r="H298" s="196"/>
    </row>
    <row r="299" spans="1:8" s="17" customFormat="1" ht="27.75" customHeight="1" hidden="1">
      <c r="A299" s="193"/>
      <c r="B299" s="193" t="s">
        <v>246</v>
      </c>
      <c r="C299" s="194" t="s">
        <v>247</v>
      </c>
      <c r="D299" s="195"/>
      <c r="E299" s="196"/>
      <c r="F299" s="197"/>
      <c r="G299" s="196"/>
      <c r="H299" s="196"/>
    </row>
    <row r="300" spans="1:8" s="17" customFormat="1" ht="16.5" customHeight="1" hidden="1">
      <c r="A300" s="193"/>
      <c r="B300" s="193" t="s">
        <v>256</v>
      </c>
      <c r="C300" s="194" t="s">
        <v>257</v>
      </c>
      <c r="D300" s="195"/>
      <c r="E300" s="196"/>
      <c r="F300" s="197"/>
      <c r="G300" s="196"/>
      <c r="H300" s="196"/>
    </row>
    <row r="301" spans="1:8" ht="42.75" customHeight="1" hidden="1">
      <c r="A301" s="193"/>
      <c r="B301" s="193" t="s">
        <v>231</v>
      </c>
      <c r="C301" s="194" t="s">
        <v>232</v>
      </c>
      <c r="D301" s="195"/>
      <c r="E301" s="196"/>
      <c r="F301" s="197"/>
      <c r="G301" s="196"/>
      <c r="H301" s="196"/>
    </row>
    <row r="302" spans="1:8" ht="16.5" customHeight="1" hidden="1">
      <c r="A302" s="188" t="s">
        <v>56</v>
      </c>
      <c r="B302" s="189"/>
      <c r="C302" s="190" t="s">
        <v>124</v>
      </c>
      <c r="D302" s="191"/>
      <c r="E302" s="196"/>
      <c r="F302" s="191"/>
      <c r="G302" s="192"/>
      <c r="H302" s="192"/>
    </row>
    <row r="303" spans="1:8" s="17" customFormat="1" ht="16.5" customHeight="1" hidden="1">
      <c r="A303" s="193"/>
      <c r="B303" s="193" t="s">
        <v>127</v>
      </c>
      <c r="C303" s="194" t="s">
        <v>128</v>
      </c>
      <c r="D303" s="195"/>
      <c r="E303" s="196"/>
      <c r="F303" s="197"/>
      <c r="G303" s="196"/>
      <c r="H303" s="196"/>
    </row>
    <row r="304" spans="1:8" s="17" customFormat="1" ht="16.5" customHeight="1" hidden="1">
      <c r="A304" s="193"/>
      <c r="B304" s="193" t="s">
        <v>236</v>
      </c>
      <c r="C304" s="194" t="s">
        <v>237</v>
      </c>
      <c r="D304" s="195"/>
      <c r="E304" s="196"/>
      <c r="F304" s="196"/>
      <c r="G304" s="196"/>
      <c r="H304" s="196"/>
    </row>
    <row r="305" spans="1:8" ht="16.5" customHeight="1" hidden="1">
      <c r="A305" s="193"/>
      <c r="B305" s="193" t="s">
        <v>57</v>
      </c>
      <c r="C305" s="194" t="s">
        <v>199</v>
      </c>
      <c r="D305" s="195"/>
      <c r="E305" s="196"/>
      <c r="F305" s="197"/>
      <c r="G305" s="196"/>
      <c r="H305" s="196"/>
    </row>
    <row r="306" spans="1:8" ht="16.5" customHeight="1" hidden="1">
      <c r="A306" s="193"/>
      <c r="B306" s="193" t="s">
        <v>129</v>
      </c>
      <c r="C306" s="194" t="s">
        <v>130</v>
      </c>
      <c r="D306" s="195"/>
      <c r="E306" s="196"/>
      <c r="F306" s="197"/>
      <c r="G306" s="196"/>
      <c r="H306" s="196"/>
    </row>
    <row r="307" spans="1:8" ht="16.5" customHeight="1" hidden="1">
      <c r="A307" s="193"/>
      <c r="B307" s="193" t="s">
        <v>260</v>
      </c>
      <c r="C307" s="194" t="s">
        <v>261</v>
      </c>
      <c r="D307" s="195"/>
      <c r="E307" s="196"/>
      <c r="F307" s="197"/>
      <c r="G307" s="196"/>
      <c r="H307" s="196"/>
    </row>
    <row r="308" spans="1:8" ht="16.5" customHeight="1" hidden="1">
      <c r="A308" s="193"/>
      <c r="B308" s="193" t="s">
        <v>221</v>
      </c>
      <c r="C308" s="194" t="s">
        <v>222</v>
      </c>
      <c r="D308" s="195"/>
      <c r="E308" s="196"/>
      <c r="F308" s="197"/>
      <c r="G308" s="196"/>
      <c r="H308" s="196"/>
    </row>
    <row r="309" spans="1:8" ht="16.5" customHeight="1" hidden="1">
      <c r="A309" s="193"/>
      <c r="B309" s="193" t="s">
        <v>238</v>
      </c>
      <c r="C309" s="194" t="s">
        <v>239</v>
      </c>
      <c r="D309" s="195"/>
      <c r="E309" s="196"/>
      <c r="F309" s="197"/>
      <c r="G309" s="196"/>
      <c r="H309" s="196"/>
    </row>
    <row r="310" spans="1:8" ht="16.5" customHeight="1" hidden="1">
      <c r="A310" s="188" t="s">
        <v>229</v>
      </c>
      <c r="B310" s="189"/>
      <c r="C310" s="190" t="s">
        <v>230</v>
      </c>
      <c r="D310" s="191"/>
      <c r="E310" s="196"/>
      <c r="F310" s="191"/>
      <c r="G310" s="192"/>
      <c r="H310" s="192"/>
    </row>
    <row r="311" spans="1:8" ht="16.5" customHeight="1" hidden="1">
      <c r="A311" s="193"/>
      <c r="B311" s="193" t="s">
        <v>258</v>
      </c>
      <c r="C311" s="194" t="s">
        <v>259</v>
      </c>
      <c r="D311" s="195"/>
      <c r="E311" s="196"/>
      <c r="F311" s="197"/>
      <c r="G311" s="196"/>
      <c r="H311" s="196"/>
    </row>
    <row r="312" spans="1:8" ht="16.5" customHeight="1" hidden="1">
      <c r="A312" s="188" t="s">
        <v>233</v>
      </c>
      <c r="B312" s="189"/>
      <c r="C312" s="190" t="s">
        <v>216</v>
      </c>
      <c r="D312" s="191"/>
      <c r="E312" s="196"/>
      <c r="F312" s="191"/>
      <c r="G312" s="192"/>
      <c r="H312" s="192"/>
    </row>
    <row r="313" spans="1:8" ht="16.5" customHeight="1" hidden="1">
      <c r="A313" s="193"/>
      <c r="B313" s="193" t="s">
        <v>244</v>
      </c>
      <c r="C313" s="194" t="s">
        <v>245</v>
      </c>
      <c r="D313" s="195"/>
      <c r="E313" s="196"/>
      <c r="F313" s="197"/>
      <c r="G313" s="196"/>
      <c r="H313" s="196"/>
    </row>
    <row r="314" spans="1:8" s="130" customFormat="1" ht="16.5" customHeight="1" hidden="1">
      <c r="A314" s="189" t="s">
        <v>56</v>
      </c>
      <c r="B314" s="189"/>
      <c r="C314" s="190" t="s">
        <v>124</v>
      </c>
      <c r="D314" s="191"/>
      <c r="E314" s="196"/>
      <c r="F314" s="191"/>
      <c r="G314" s="192"/>
      <c r="H314" s="192"/>
    </row>
    <row r="315" spans="1:8" ht="16.5" customHeight="1" hidden="1">
      <c r="A315" s="193"/>
      <c r="B315" s="193" t="s">
        <v>236</v>
      </c>
      <c r="C315" s="194" t="s">
        <v>237</v>
      </c>
      <c r="D315" s="195"/>
      <c r="E315" s="196"/>
      <c r="F315" s="197"/>
      <c r="G315" s="196"/>
      <c r="H315" s="196"/>
    </row>
    <row r="316" spans="1:8" ht="16.5" customHeight="1" hidden="1">
      <c r="A316" s="193"/>
      <c r="B316" s="193" t="s">
        <v>57</v>
      </c>
      <c r="C316" s="194" t="s">
        <v>199</v>
      </c>
      <c r="D316" s="195"/>
      <c r="E316" s="196"/>
      <c r="F316" s="197"/>
      <c r="G316" s="196"/>
      <c r="H316" s="196"/>
    </row>
    <row r="317" spans="1:8" s="130" customFormat="1" ht="16.5" customHeight="1" hidden="1">
      <c r="A317" s="189" t="s">
        <v>229</v>
      </c>
      <c r="B317" s="189"/>
      <c r="C317" s="190" t="s">
        <v>230</v>
      </c>
      <c r="D317" s="191"/>
      <c r="E317" s="196"/>
      <c r="F317" s="191"/>
      <c r="G317" s="192"/>
      <c r="H317" s="192"/>
    </row>
    <row r="318" spans="1:8" ht="52.5" customHeight="1" hidden="1">
      <c r="A318" s="193"/>
      <c r="B318" s="193" t="s">
        <v>242</v>
      </c>
      <c r="C318" s="194" t="s">
        <v>243</v>
      </c>
      <c r="D318" s="195"/>
      <c r="E318" s="196"/>
      <c r="F318" s="197"/>
      <c r="G318" s="196"/>
      <c r="H318" s="196"/>
    </row>
    <row r="319" spans="1:8" ht="16.5" customHeight="1" hidden="1">
      <c r="A319" s="188" t="s">
        <v>200</v>
      </c>
      <c r="B319" s="189"/>
      <c r="C319" s="190" t="s">
        <v>201</v>
      </c>
      <c r="D319" s="191"/>
      <c r="E319" s="196"/>
      <c r="F319" s="191"/>
      <c r="G319" s="192"/>
      <c r="H319" s="192"/>
    </row>
    <row r="320" spans="1:8" ht="16.5" customHeight="1" hidden="1">
      <c r="A320" s="193"/>
      <c r="B320" s="193" t="s">
        <v>202</v>
      </c>
      <c r="C320" s="194" t="s">
        <v>203</v>
      </c>
      <c r="D320" s="195"/>
      <c r="E320" s="196"/>
      <c r="F320" s="197"/>
      <c r="G320" s="196"/>
      <c r="H320" s="196"/>
    </row>
    <row r="321" spans="1:8" ht="16.5" customHeight="1" hidden="1">
      <c r="A321" s="193"/>
      <c r="B321" s="193" t="s">
        <v>236</v>
      </c>
      <c r="C321" s="194" t="s">
        <v>237</v>
      </c>
      <c r="D321" s="195"/>
      <c r="E321" s="196"/>
      <c r="F321" s="197"/>
      <c r="G321" s="196"/>
      <c r="H321" s="196"/>
    </row>
    <row r="322" spans="1:8" ht="16.5" customHeight="1" hidden="1">
      <c r="A322" s="193"/>
      <c r="B322" s="193" t="s">
        <v>57</v>
      </c>
      <c r="C322" s="194" t="s">
        <v>199</v>
      </c>
      <c r="D322" s="195"/>
      <c r="E322" s="196"/>
      <c r="F322" s="197"/>
      <c r="G322" s="196"/>
      <c r="H322" s="196"/>
    </row>
    <row r="323" spans="1:8" ht="16.5" customHeight="1" hidden="1">
      <c r="A323" s="188" t="s">
        <v>233</v>
      </c>
      <c r="B323" s="189"/>
      <c r="C323" s="190" t="s">
        <v>216</v>
      </c>
      <c r="D323" s="191"/>
      <c r="E323" s="196"/>
      <c r="F323" s="191"/>
      <c r="G323" s="192"/>
      <c r="H323" s="192"/>
    </row>
    <row r="324" spans="1:8" ht="16.5" customHeight="1" hidden="1">
      <c r="A324" s="193"/>
      <c r="B324" s="193" t="s">
        <v>234</v>
      </c>
      <c r="C324" s="194" t="s">
        <v>235</v>
      </c>
      <c r="D324" s="195"/>
      <c r="E324" s="196"/>
      <c r="F324" s="197"/>
      <c r="G324" s="196"/>
      <c r="H324" s="196"/>
    </row>
    <row r="325" spans="1:8" ht="16.5" customHeight="1" hidden="1">
      <c r="A325" s="209" t="s">
        <v>56</v>
      </c>
      <c r="B325" s="202"/>
      <c r="C325" s="203" t="s">
        <v>124</v>
      </c>
      <c r="D325" s="204"/>
      <c r="E325" s="196"/>
      <c r="F325" s="205"/>
      <c r="G325" s="192"/>
      <c r="H325" s="192"/>
    </row>
    <row r="326" spans="1:8" ht="16.5" customHeight="1" hidden="1">
      <c r="A326" s="213"/>
      <c r="B326" s="206" t="s">
        <v>127</v>
      </c>
      <c r="C326" s="212" t="s">
        <v>128</v>
      </c>
      <c r="D326" s="208"/>
      <c r="E326" s="196"/>
      <c r="F326" s="197"/>
      <c r="G326" s="196"/>
      <c r="H326" s="196"/>
    </row>
    <row r="327" spans="1:8" ht="16.5" customHeight="1" hidden="1">
      <c r="A327" s="213"/>
      <c r="B327" s="206" t="s">
        <v>236</v>
      </c>
      <c r="C327" s="225" t="s">
        <v>237</v>
      </c>
      <c r="D327" s="208"/>
      <c r="E327" s="196"/>
      <c r="F327" s="197"/>
      <c r="G327" s="196"/>
      <c r="H327" s="196"/>
    </row>
    <row r="328" spans="1:8" ht="16.5" customHeight="1" hidden="1">
      <c r="A328" s="213"/>
      <c r="B328" s="206" t="s">
        <v>57</v>
      </c>
      <c r="C328" s="212" t="s">
        <v>199</v>
      </c>
      <c r="D328" s="208"/>
      <c r="E328" s="196"/>
      <c r="F328" s="197"/>
      <c r="G328" s="196"/>
      <c r="H328" s="196"/>
    </row>
    <row r="329" spans="1:8" ht="16.5" customHeight="1" hidden="1">
      <c r="A329" s="213"/>
      <c r="B329" s="206" t="s">
        <v>129</v>
      </c>
      <c r="C329" s="214" t="s">
        <v>130</v>
      </c>
      <c r="D329" s="208"/>
      <c r="E329" s="196"/>
      <c r="F329" s="197"/>
      <c r="G329" s="196"/>
      <c r="H329" s="196"/>
    </row>
    <row r="330" spans="1:8" ht="16.5" customHeight="1" hidden="1">
      <c r="A330" s="188" t="s">
        <v>229</v>
      </c>
      <c r="B330" s="189"/>
      <c r="C330" s="190" t="s">
        <v>230</v>
      </c>
      <c r="D330" s="191"/>
      <c r="E330" s="196"/>
      <c r="F330" s="191"/>
      <c r="G330" s="192"/>
      <c r="H330" s="192"/>
    </row>
    <row r="331" spans="1:8" ht="51" customHeight="1" hidden="1">
      <c r="A331" s="198"/>
      <c r="B331" s="193" t="s">
        <v>242</v>
      </c>
      <c r="C331" s="194" t="s">
        <v>243</v>
      </c>
      <c r="D331" s="195"/>
      <c r="E331" s="196"/>
      <c r="F331" s="197"/>
      <c r="G331" s="196"/>
      <c r="H331" s="196"/>
    </row>
    <row r="332" spans="1:8" ht="15.75" customHeight="1" hidden="1">
      <c r="A332" s="198"/>
      <c r="B332" s="193" t="s">
        <v>241</v>
      </c>
      <c r="C332" s="194" t="s">
        <v>181</v>
      </c>
      <c r="D332" s="195"/>
      <c r="E332" s="196"/>
      <c r="F332" s="197"/>
      <c r="G332" s="196"/>
      <c r="H332" s="196"/>
    </row>
    <row r="333" spans="1:8" ht="12.75" customHeight="1" hidden="1">
      <c r="A333" s="188" t="s">
        <v>200</v>
      </c>
      <c r="B333" s="189"/>
      <c r="C333" s="190" t="s">
        <v>201</v>
      </c>
      <c r="D333" s="191"/>
      <c r="E333" s="196"/>
      <c r="F333" s="191"/>
      <c r="G333" s="192"/>
      <c r="H333" s="192"/>
    </row>
    <row r="334" spans="1:8" ht="12.75" customHeight="1" hidden="1">
      <c r="A334" s="198"/>
      <c r="B334" s="193" t="s">
        <v>25</v>
      </c>
      <c r="C334" s="194" t="s">
        <v>26</v>
      </c>
      <c r="D334" s="195"/>
      <c r="E334" s="196"/>
      <c r="F334" s="197"/>
      <c r="G334" s="196"/>
      <c r="H334" s="196"/>
    </row>
    <row r="335" spans="1:8" ht="12.75" customHeight="1" hidden="1">
      <c r="A335" s="188" t="s">
        <v>200</v>
      </c>
      <c r="B335" s="189"/>
      <c r="C335" s="190" t="s">
        <v>201</v>
      </c>
      <c r="D335" s="191"/>
      <c r="E335" s="196"/>
      <c r="F335" s="191"/>
      <c r="G335" s="192"/>
      <c r="H335" s="192"/>
    </row>
    <row r="336" spans="1:8" ht="12.75" customHeight="1" hidden="1">
      <c r="A336" s="198"/>
      <c r="B336" s="193" t="s">
        <v>202</v>
      </c>
      <c r="C336" s="194" t="s">
        <v>203</v>
      </c>
      <c r="D336" s="195"/>
      <c r="E336" s="196"/>
      <c r="F336" s="197"/>
      <c r="G336" s="196"/>
      <c r="H336" s="196"/>
    </row>
    <row r="337" spans="1:8" ht="12.75" customHeight="1" hidden="1">
      <c r="A337" s="188" t="s">
        <v>205</v>
      </c>
      <c r="B337" s="189"/>
      <c r="C337" s="190" t="s">
        <v>275</v>
      </c>
      <c r="D337" s="191"/>
      <c r="E337" s="196"/>
      <c r="F337" s="191"/>
      <c r="G337" s="192"/>
      <c r="H337" s="192"/>
    </row>
    <row r="338" spans="1:8" s="17" customFormat="1" ht="12.75" customHeight="1" hidden="1">
      <c r="A338" s="198"/>
      <c r="B338" s="193" t="s">
        <v>276</v>
      </c>
      <c r="C338" s="194" t="s">
        <v>277</v>
      </c>
      <c r="D338" s="195"/>
      <c r="E338" s="196"/>
      <c r="F338" s="197"/>
      <c r="G338" s="196"/>
      <c r="H338" s="196"/>
    </row>
    <row r="339" spans="1:8" ht="12.75" customHeight="1" hidden="1">
      <c r="A339" s="188" t="s">
        <v>223</v>
      </c>
      <c r="B339" s="189"/>
      <c r="C339" s="190" t="s">
        <v>224</v>
      </c>
      <c r="D339" s="191"/>
      <c r="E339" s="196"/>
      <c r="F339" s="191"/>
      <c r="G339" s="192"/>
      <c r="H339" s="192"/>
    </row>
    <row r="340" spans="1:8" ht="12.75" customHeight="1" hidden="1">
      <c r="A340" s="198"/>
      <c r="B340" s="193" t="s">
        <v>272</v>
      </c>
      <c r="C340" s="194" t="s">
        <v>273</v>
      </c>
      <c r="D340" s="195"/>
      <c r="E340" s="196"/>
      <c r="F340" s="197"/>
      <c r="G340" s="196"/>
      <c r="H340" s="196"/>
    </row>
    <row r="341" spans="1:8" ht="12.75" customHeight="1" hidden="1">
      <c r="A341" s="188" t="s">
        <v>229</v>
      </c>
      <c r="B341" s="189"/>
      <c r="C341" s="190" t="s">
        <v>230</v>
      </c>
      <c r="D341" s="191"/>
      <c r="E341" s="196"/>
      <c r="F341" s="191"/>
      <c r="G341" s="192"/>
      <c r="H341" s="192"/>
    </row>
    <row r="342" spans="1:8" ht="38.25" customHeight="1" hidden="1">
      <c r="A342" s="188"/>
      <c r="B342" s="193" t="s">
        <v>231</v>
      </c>
      <c r="C342" s="194" t="s">
        <v>232</v>
      </c>
      <c r="D342" s="195"/>
      <c r="E342" s="196"/>
      <c r="F342" s="197"/>
      <c r="G342" s="196"/>
      <c r="H342" s="196"/>
    </row>
    <row r="343" spans="1:8" ht="51" customHeight="1" hidden="1">
      <c r="A343" s="188"/>
      <c r="B343" s="193" t="s">
        <v>242</v>
      </c>
      <c r="C343" s="194" t="s">
        <v>243</v>
      </c>
      <c r="D343" s="195"/>
      <c r="E343" s="196"/>
      <c r="F343" s="197"/>
      <c r="G343" s="196"/>
      <c r="H343" s="196"/>
    </row>
    <row r="344" spans="1:8" ht="25.5" customHeight="1" hidden="1">
      <c r="A344" s="188"/>
      <c r="B344" s="193" t="s">
        <v>246</v>
      </c>
      <c r="C344" s="194" t="s">
        <v>247</v>
      </c>
      <c r="D344" s="195"/>
      <c r="E344" s="196"/>
      <c r="F344" s="197"/>
      <c r="G344" s="196"/>
      <c r="H344" s="196"/>
    </row>
    <row r="345" spans="1:8" ht="12.75" customHeight="1" hidden="1">
      <c r="A345" s="188"/>
      <c r="B345" s="193" t="s">
        <v>256</v>
      </c>
      <c r="C345" s="194" t="s">
        <v>257</v>
      </c>
      <c r="D345" s="195"/>
      <c r="E345" s="196"/>
      <c r="F345" s="197"/>
      <c r="G345" s="196"/>
      <c r="H345" s="196"/>
    </row>
    <row r="346" spans="1:8" ht="12.75" customHeight="1" hidden="1">
      <c r="A346" s="188" t="s">
        <v>217</v>
      </c>
      <c r="B346" s="189"/>
      <c r="C346" s="190" t="s">
        <v>218</v>
      </c>
      <c r="D346" s="191"/>
      <c r="E346" s="196"/>
      <c r="F346" s="191"/>
      <c r="G346" s="192"/>
      <c r="H346" s="192"/>
    </row>
    <row r="347" spans="1:8" ht="12.75" customHeight="1" hidden="1">
      <c r="A347" s="188"/>
      <c r="B347" s="193" t="s">
        <v>219</v>
      </c>
      <c r="C347" s="194" t="s">
        <v>220</v>
      </c>
      <c r="D347" s="195"/>
      <c r="E347" s="196"/>
      <c r="F347" s="197"/>
      <c r="G347" s="196"/>
      <c r="H347" s="196"/>
    </row>
    <row r="348" spans="1:8" ht="12.75" customHeight="1" hidden="1">
      <c r="A348" s="188" t="s">
        <v>200</v>
      </c>
      <c r="B348" s="189"/>
      <c r="C348" s="190" t="s">
        <v>201</v>
      </c>
      <c r="D348" s="191"/>
      <c r="E348" s="196"/>
      <c r="F348" s="191"/>
      <c r="G348" s="192"/>
      <c r="H348" s="192"/>
    </row>
    <row r="349" spans="1:8" ht="12.75" customHeight="1" hidden="1">
      <c r="A349" s="188"/>
      <c r="B349" s="193" t="s">
        <v>204</v>
      </c>
      <c r="C349" s="194" t="s">
        <v>181</v>
      </c>
      <c r="D349" s="195"/>
      <c r="E349" s="196"/>
      <c r="F349" s="197"/>
      <c r="G349" s="196"/>
      <c r="H349" s="196"/>
    </row>
    <row r="350" spans="1:8" s="17" customFormat="1" ht="12.75" customHeight="1" hidden="1">
      <c r="A350" s="198"/>
      <c r="B350" s="193" t="s">
        <v>258</v>
      </c>
      <c r="C350" s="194" t="s">
        <v>259</v>
      </c>
      <c r="D350" s="195"/>
      <c r="E350" s="196"/>
      <c r="F350" s="196"/>
      <c r="G350" s="196"/>
      <c r="H350" s="196"/>
    </row>
    <row r="351" spans="1:8" ht="12.75" customHeight="1" hidden="1">
      <c r="A351" s="188" t="s">
        <v>233</v>
      </c>
      <c r="B351" s="189"/>
      <c r="C351" s="190" t="s">
        <v>216</v>
      </c>
      <c r="D351" s="191"/>
      <c r="E351" s="191"/>
      <c r="F351" s="191"/>
      <c r="G351" s="192"/>
      <c r="H351" s="192"/>
    </row>
    <row r="352" spans="1:8" s="17" customFormat="1" ht="12.75" customHeight="1" hidden="1">
      <c r="A352" s="198"/>
      <c r="B352" s="193" t="s">
        <v>244</v>
      </c>
      <c r="C352" s="194" t="s">
        <v>245</v>
      </c>
      <c r="D352" s="195"/>
      <c r="E352" s="196"/>
      <c r="F352" s="197"/>
      <c r="G352" s="196"/>
      <c r="H352" s="196"/>
    </row>
    <row r="353" spans="1:8" ht="12.75" customHeight="1" hidden="1">
      <c r="A353" s="188" t="s">
        <v>223</v>
      </c>
      <c r="B353" s="189"/>
      <c r="C353" s="190" t="s">
        <v>224</v>
      </c>
      <c r="D353" s="191"/>
      <c r="E353" s="191"/>
      <c r="F353" s="191"/>
      <c r="G353" s="192"/>
      <c r="H353" s="192"/>
    </row>
    <row r="354" spans="1:8" s="17" customFormat="1" ht="12.75" customHeight="1" hidden="1">
      <c r="A354" s="198"/>
      <c r="B354" s="193" t="s">
        <v>272</v>
      </c>
      <c r="C354" s="194" t="s">
        <v>273</v>
      </c>
      <c r="D354" s="195"/>
      <c r="E354" s="196"/>
      <c r="F354" s="197"/>
      <c r="G354" s="196"/>
      <c r="H354" s="196"/>
    </row>
    <row r="355" spans="1:8" s="17" customFormat="1" ht="12.75" customHeight="1" hidden="1">
      <c r="A355" s="198"/>
      <c r="B355" s="193" t="s">
        <v>236</v>
      </c>
      <c r="C355" s="194" t="s">
        <v>237</v>
      </c>
      <c r="D355" s="195">
        <v>1121613</v>
      </c>
      <c r="E355" s="196">
        <v>0</v>
      </c>
      <c r="F355" s="197">
        <f aca="true" t="shared" si="12" ref="F355:F364">D355+E355</f>
        <v>1121613</v>
      </c>
      <c r="G355" s="196">
        <v>2474</v>
      </c>
      <c r="H355" s="196">
        <v>0</v>
      </c>
    </row>
    <row r="356" spans="1:8" s="17" customFormat="1" ht="12.75" customHeight="1" hidden="1">
      <c r="A356" s="198"/>
      <c r="B356" s="193" t="s">
        <v>57</v>
      </c>
      <c r="C356" s="194" t="s">
        <v>199</v>
      </c>
      <c r="D356" s="195">
        <v>860980</v>
      </c>
      <c r="E356" s="196">
        <v>0</v>
      </c>
      <c r="F356" s="197">
        <f t="shared" si="12"/>
        <v>860980</v>
      </c>
      <c r="G356" s="196">
        <v>0</v>
      </c>
      <c r="H356" s="196">
        <v>0</v>
      </c>
    </row>
    <row r="357" spans="1:8" s="17" customFormat="1" ht="12.75" customHeight="1" hidden="1">
      <c r="A357" s="198"/>
      <c r="B357" s="193" t="s">
        <v>129</v>
      </c>
      <c r="C357" s="194" t="s">
        <v>130</v>
      </c>
      <c r="D357" s="195">
        <v>2350465</v>
      </c>
      <c r="E357" s="196">
        <v>0</v>
      </c>
      <c r="F357" s="197">
        <f t="shared" si="12"/>
        <v>2350465</v>
      </c>
      <c r="G357" s="196">
        <v>9440</v>
      </c>
      <c r="H357" s="196">
        <v>0</v>
      </c>
    </row>
    <row r="358" spans="1:8" s="17" customFormat="1" ht="12.75" customHeight="1" hidden="1">
      <c r="A358" s="198"/>
      <c r="B358" s="193" t="s">
        <v>260</v>
      </c>
      <c r="C358" s="194" t="s">
        <v>261</v>
      </c>
      <c r="D358" s="195">
        <v>404604</v>
      </c>
      <c r="E358" s="196">
        <v>0</v>
      </c>
      <c r="F358" s="197">
        <f t="shared" si="12"/>
        <v>404604</v>
      </c>
      <c r="G358" s="196">
        <v>-15834</v>
      </c>
      <c r="H358" s="196">
        <v>0</v>
      </c>
    </row>
    <row r="359" spans="1:8" s="17" customFormat="1" ht="12.75" customHeight="1" hidden="1">
      <c r="A359" s="198"/>
      <c r="B359" s="193" t="s">
        <v>221</v>
      </c>
      <c r="C359" s="194" t="s">
        <v>222</v>
      </c>
      <c r="D359" s="195">
        <v>268430</v>
      </c>
      <c r="E359" s="196">
        <v>0</v>
      </c>
      <c r="F359" s="197">
        <f t="shared" si="12"/>
        <v>268430</v>
      </c>
      <c r="G359" s="196">
        <v>4725</v>
      </c>
      <c r="H359" s="196">
        <v>0</v>
      </c>
    </row>
    <row r="360" spans="1:8" s="17" customFormat="1" ht="12.75" customHeight="1" hidden="1">
      <c r="A360" s="198"/>
      <c r="B360" s="193" t="s">
        <v>249</v>
      </c>
      <c r="C360" s="194" t="s">
        <v>250</v>
      </c>
      <c r="D360" s="195">
        <v>3062</v>
      </c>
      <c r="E360" s="196">
        <v>0</v>
      </c>
      <c r="F360" s="197">
        <f t="shared" si="12"/>
        <v>3062</v>
      </c>
      <c r="G360" s="196">
        <v>-600</v>
      </c>
      <c r="H360" s="196">
        <v>0</v>
      </c>
    </row>
    <row r="361" spans="1:8" s="17" customFormat="1" ht="12.75" customHeight="1" hidden="1">
      <c r="A361" s="198"/>
      <c r="B361" s="193" t="s">
        <v>238</v>
      </c>
      <c r="C361" s="194" t="s">
        <v>239</v>
      </c>
      <c r="D361" s="195">
        <v>318106</v>
      </c>
      <c r="E361" s="196">
        <v>0</v>
      </c>
      <c r="F361" s="197">
        <f t="shared" si="12"/>
        <v>318106</v>
      </c>
      <c r="G361" s="196">
        <v>-3829</v>
      </c>
      <c r="H361" s="196">
        <v>0</v>
      </c>
    </row>
    <row r="362" spans="1:8" ht="12.75" customHeight="1" hidden="1">
      <c r="A362" s="188" t="s">
        <v>289</v>
      </c>
      <c r="B362" s="189"/>
      <c r="C362" s="190" t="s">
        <v>290</v>
      </c>
      <c r="D362" s="191">
        <v>149403</v>
      </c>
      <c r="E362" s="191">
        <f>E363+E364</f>
        <v>0</v>
      </c>
      <c r="F362" s="191">
        <f t="shared" si="12"/>
        <v>149403</v>
      </c>
      <c r="G362" s="192">
        <f>F362-H362</f>
        <v>149403</v>
      </c>
      <c r="H362" s="192">
        <v>0</v>
      </c>
    </row>
    <row r="363" spans="1:8" s="17" customFormat="1" ht="12.75" customHeight="1" hidden="1">
      <c r="A363" s="198"/>
      <c r="B363" s="193" t="s">
        <v>291</v>
      </c>
      <c r="C363" s="194" t="s">
        <v>293</v>
      </c>
      <c r="D363" s="195">
        <v>2500</v>
      </c>
      <c r="E363" s="196">
        <v>0</v>
      </c>
      <c r="F363" s="197">
        <f t="shared" si="12"/>
        <v>2500</v>
      </c>
      <c r="G363" s="196">
        <v>60</v>
      </c>
      <c r="H363" s="196">
        <v>0</v>
      </c>
    </row>
    <row r="364" spans="1:8" s="17" customFormat="1" ht="12.75" customHeight="1" hidden="1">
      <c r="A364" s="198"/>
      <c r="B364" s="193" t="s">
        <v>292</v>
      </c>
      <c r="C364" s="194" t="s">
        <v>294</v>
      </c>
      <c r="D364" s="195">
        <v>146903</v>
      </c>
      <c r="E364" s="196">
        <v>0</v>
      </c>
      <c r="F364" s="197">
        <f t="shared" si="12"/>
        <v>146903</v>
      </c>
      <c r="G364" s="196">
        <v>-60</v>
      </c>
      <c r="H364" s="196">
        <v>0</v>
      </c>
    </row>
    <row r="365" spans="1:8" ht="12.75" customHeight="1" hidden="1">
      <c r="A365" s="188" t="s">
        <v>229</v>
      </c>
      <c r="B365" s="189"/>
      <c r="C365" s="190" t="s">
        <v>230</v>
      </c>
      <c r="D365" s="191">
        <v>2322291</v>
      </c>
      <c r="E365" s="191">
        <f>E366+E367+E368+E369</f>
        <v>0</v>
      </c>
      <c r="F365" s="191">
        <f aca="true" t="shared" si="13" ref="F365:F370">D365+E365</f>
        <v>2322291</v>
      </c>
      <c r="G365" s="192">
        <f>F365-H365</f>
        <v>2322291</v>
      </c>
      <c r="H365" s="192">
        <v>0</v>
      </c>
    </row>
    <row r="366" spans="1:8" s="17" customFormat="1" ht="12.75" customHeight="1" hidden="1">
      <c r="A366" s="198"/>
      <c r="B366" s="193" t="s">
        <v>279</v>
      </c>
      <c r="C366" s="194" t="s">
        <v>280</v>
      </c>
      <c r="D366" s="195">
        <v>23071</v>
      </c>
      <c r="E366" s="196">
        <v>0</v>
      </c>
      <c r="F366" s="197">
        <f t="shared" si="13"/>
        <v>23071</v>
      </c>
      <c r="G366" s="196">
        <v>483</v>
      </c>
      <c r="H366" s="196">
        <v>0</v>
      </c>
    </row>
    <row r="367" spans="1:8" s="17" customFormat="1" ht="38.25" customHeight="1" hidden="1">
      <c r="A367" s="198"/>
      <c r="B367" s="193" t="s">
        <v>231</v>
      </c>
      <c r="C367" s="194" t="s">
        <v>232</v>
      </c>
      <c r="D367" s="195">
        <v>1344000</v>
      </c>
      <c r="E367" s="196">
        <v>0</v>
      </c>
      <c r="F367" s="197">
        <f t="shared" si="13"/>
        <v>1344000</v>
      </c>
      <c r="G367" s="196">
        <v>63450</v>
      </c>
      <c r="H367" s="196">
        <v>0</v>
      </c>
    </row>
    <row r="368" spans="1:8" s="17" customFormat="1" ht="12.75" customHeight="1" hidden="1">
      <c r="A368" s="198"/>
      <c r="B368" s="193" t="s">
        <v>258</v>
      </c>
      <c r="C368" s="194" t="s">
        <v>259</v>
      </c>
      <c r="D368" s="195">
        <v>337792</v>
      </c>
      <c r="E368" s="196">
        <v>0</v>
      </c>
      <c r="F368" s="197">
        <f t="shared" si="13"/>
        <v>337792</v>
      </c>
      <c r="G368" s="196">
        <v>72</v>
      </c>
      <c r="H368" s="196">
        <v>0</v>
      </c>
    </row>
    <row r="369" spans="1:8" s="17" customFormat="1" ht="12.75" customHeight="1" hidden="1">
      <c r="A369" s="198"/>
      <c r="B369" s="193" t="s">
        <v>270</v>
      </c>
      <c r="C369" s="194" t="s">
        <v>271</v>
      </c>
      <c r="D369" s="195">
        <v>12665</v>
      </c>
      <c r="E369" s="196">
        <v>0</v>
      </c>
      <c r="F369" s="197">
        <f t="shared" si="13"/>
        <v>12665</v>
      </c>
      <c r="G369" s="196">
        <v>-72</v>
      </c>
      <c r="H369" s="196">
        <v>0</v>
      </c>
    </row>
    <row r="370" spans="1:8" s="17" customFormat="1" ht="12.75" customHeight="1" hidden="1">
      <c r="A370" s="198"/>
      <c r="B370" s="193" t="s">
        <v>256</v>
      </c>
      <c r="C370" s="194" t="s">
        <v>257</v>
      </c>
      <c r="D370" s="195">
        <v>145802</v>
      </c>
      <c r="E370" s="196">
        <v>0</v>
      </c>
      <c r="F370" s="197">
        <f t="shared" si="13"/>
        <v>145802</v>
      </c>
      <c r="G370" s="196">
        <v>4800</v>
      </c>
      <c r="H370" s="196">
        <v>0</v>
      </c>
    </row>
    <row r="371" spans="1:8" s="17" customFormat="1" ht="63.75" customHeight="1" hidden="1">
      <c r="A371" s="198"/>
      <c r="B371" s="193" t="s">
        <v>284</v>
      </c>
      <c r="C371" s="194" t="s">
        <v>285</v>
      </c>
      <c r="D371" s="195">
        <v>187968</v>
      </c>
      <c r="E371" s="196">
        <v>0</v>
      </c>
      <c r="F371" s="197">
        <f aca="true" t="shared" si="14" ref="F371:F383">D371+E371</f>
        <v>187968</v>
      </c>
      <c r="G371" s="196">
        <v>-2210</v>
      </c>
      <c r="H371" s="196">
        <v>0</v>
      </c>
    </row>
    <row r="372" spans="1:8" ht="12.75" customHeight="1" hidden="1">
      <c r="A372" s="188" t="s">
        <v>229</v>
      </c>
      <c r="B372" s="189"/>
      <c r="C372" s="190" t="s">
        <v>230</v>
      </c>
      <c r="D372" s="191">
        <v>4953940</v>
      </c>
      <c r="E372" s="191">
        <f>E373+E374+E375+E376</f>
        <v>0</v>
      </c>
      <c r="F372" s="191">
        <f t="shared" si="14"/>
        <v>4953940</v>
      </c>
      <c r="G372" s="192">
        <f>F372-H372</f>
        <v>4953940</v>
      </c>
      <c r="H372" s="192">
        <v>0</v>
      </c>
    </row>
    <row r="373" spans="1:8" s="17" customFormat="1" ht="38.25" customHeight="1" hidden="1">
      <c r="A373" s="198"/>
      <c r="B373" s="193" t="s">
        <v>231</v>
      </c>
      <c r="C373" s="194" t="s">
        <v>232</v>
      </c>
      <c r="D373" s="195">
        <v>1287000</v>
      </c>
      <c r="E373" s="196">
        <v>0</v>
      </c>
      <c r="F373" s="197">
        <f t="shared" si="14"/>
        <v>1287000</v>
      </c>
      <c r="G373" s="196">
        <v>3000</v>
      </c>
      <c r="H373" s="196">
        <v>0</v>
      </c>
    </row>
    <row r="374" spans="1:8" s="17" customFormat="1" ht="51" customHeight="1" hidden="1">
      <c r="A374" s="198"/>
      <c r="B374" s="193" t="s">
        <v>242</v>
      </c>
      <c r="C374" s="194" t="s">
        <v>243</v>
      </c>
      <c r="D374" s="195">
        <v>12167</v>
      </c>
      <c r="E374" s="196">
        <v>0</v>
      </c>
      <c r="F374" s="197">
        <f t="shared" si="14"/>
        <v>12167</v>
      </c>
      <c r="G374" s="196">
        <v>300</v>
      </c>
      <c r="H374" s="196">
        <v>0</v>
      </c>
    </row>
    <row r="375" spans="1:8" s="17" customFormat="1" ht="25.5" customHeight="1" hidden="1">
      <c r="A375" s="198"/>
      <c r="B375" s="193" t="s">
        <v>246</v>
      </c>
      <c r="C375" s="194" t="s">
        <v>247</v>
      </c>
      <c r="D375" s="195">
        <v>360000</v>
      </c>
      <c r="E375" s="196">
        <v>0</v>
      </c>
      <c r="F375" s="197">
        <f t="shared" si="14"/>
        <v>360000</v>
      </c>
      <c r="G375" s="196">
        <v>-1100</v>
      </c>
      <c r="H375" s="196">
        <v>0</v>
      </c>
    </row>
    <row r="376" spans="1:8" s="17" customFormat="1" ht="12.75" customHeight="1" hidden="1">
      <c r="A376" s="198"/>
      <c r="B376" s="193" t="s">
        <v>256</v>
      </c>
      <c r="C376" s="194" t="s">
        <v>257</v>
      </c>
      <c r="D376" s="195">
        <v>116300</v>
      </c>
      <c r="E376" s="196">
        <v>0</v>
      </c>
      <c r="F376" s="197">
        <f t="shared" si="14"/>
        <v>116300</v>
      </c>
      <c r="G376" s="196">
        <v>4700</v>
      </c>
      <c r="H376" s="196">
        <v>0</v>
      </c>
    </row>
    <row r="377" spans="1:8" ht="12.75" customHeight="1" hidden="1">
      <c r="A377" s="188" t="s">
        <v>200</v>
      </c>
      <c r="B377" s="189"/>
      <c r="C377" s="190" t="s">
        <v>201</v>
      </c>
      <c r="D377" s="191">
        <v>1007404</v>
      </c>
      <c r="E377" s="191">
        <f>E378</f>
        <v>0</v>
      </c>
      <c r="F377" s="191">
        <f t="shared" si="14"/>
        <v>1007404</v>
      </c>
      <c r="G377" s="192">
        <f>F377-H377</f>
        <v>723174</v>
      </c>
      <c r="H377" s="192">
        <v>284230</v>
      </c>
    </row>
    <row r="378" spans="1:8" s="17" customFormat="1" ht="12.75" customHeight="1" hidden="1">
      <c r="A378" s="198"/>
      <c r="B378" s="193" t="s">
        <v>204</v>
      </c>
      <c r="C378" s="194" t="s">
        <v>181</v>
      </c>
      <c r="D378" s="195">
        <v>173200</v>
      </c>
      <c r="E378" s="196">
        <v>0</v>
      </c>
      <c r="F378" s="197">
        <f t="shared" si="14"/>
        <v>173200</v>
      </c>
      <c r="G378" s="196">
        <v>3560</v>
      </c>
      <c r="H378" s="196">
        <v>0</v>
      </c>
    </row>
    <row r="379" spans="1:8" s="17" customFormat="1" ht="12.75" customHeight="1" hidden="1">
      <c r="A379" s="188" t="s">
        <v>205</v>
      </c>
      <c r="B379" s="189"/>
      <c r="C379" s="190" t="s">
        <v>281</v>
      </c>
      <c r="D379" s="191">
        <v>322402</v>
      </c>
      <c r="E379" s="191">
        <f>E380</f>
        <v>0</v>
      </c>
      <c r="F379" s="191">
        <f t="shared" si="14"/>
        <v>322402</v>
      </c>
      <c r="G379" s="192">
        <f>F379-H379</f>
        <v>192402</v>
      </c>
      <c r="H379" s="192">
        <v>130000</v>
      </c>
    </row>
    <row r="380" spans="1:8" s="17" customFormat="1" ht="12.75" customHeight="1" hidden="1">
      <c r="A380" s="198"/>
      <c r="B380" s="193" t="s">
        <v>276</v>
      </c>
      <c r="C380" s="194" t="s">
        <v>277</v>
      </c>
      <c r="D380" s="195">
        <v>217402</v>
      </c>
      <c r="E380" s="196">
        <v>0</v>
      </c>
      <c r="F380" s="197">
        <f t="shared" si="14"/>
        <v>217402</v>
      </c>
      <c r="G380" s="196">
        <v>7380</v>
      </c>
      <c r="H380" s="196">
        <v>0</v>
      </c>
    </row>
    <row r="381" spans="1:8" ht="12.75" customHeight="1" hidden="1">
      <c r="A381" s="188" t="s">
        <v>223</v>
      </c>
      <c r="B381" s="189"/>
      <c r="C381" s="190" t="s">
        <v>224</v>
      </c>
      <c r="D381" s="191">
        <v>428376</v>
      </c>
      <c r="E381" s="191">
        <f>E382</f>
        <v>0</v>
      </c>
      <c r="F381" s="191">
        <f t="shared" si="14"/>
        <v>428376</v>
      </c>
      <c r="G381" s="192">
        <f>F381-H381</f>
        <v>339376</v>
      </c>
      <c r="H381" s="192">
        <v>89000</v>
      </c>
    </row>
    <row r="382" spans="1:8" s="17" customFormat="1" ht="12.75" customHeight="1" hidden="1">
      <c r="A382" s="198"/>
      <c r="B382" s="193" t="s">
        <v>272</v>
      </c>
      <c r="C382" s="194" t="s">
        <v>273</v>
      </c>
      <c r="D382" s="195">
        <v>94800</v>
      </c>
      <c r="E382" s="196">
        <v>0</v>
      </c>
      <c r="F382" s="197">
        <f t="shared" si="14"/>
        <v>94800</v>
      </c>
      <c r="G382" s="196">
        <v>475</v>
      </c>
      <c r="H382" s="196">
        <v>0</v>
      </c>
    </row>
    <row r="383" spans="1:8" ht="12.75" customHeight="1" hidden="1">
      <c r="A383" s="188" t="s">
        <v>233</v>
      </c>
      <c r="B383" s="189"/>
      <c r="C383" s="190" t="s">
        <v>216</v>
      </c>
      <c r="D383" s="191">
        <v>332422</v>
      </c>
      <c r="E383" s="192">
        <f>E384</f>
        <v>0</v>
      </c>
      <c r="F383" s="191">
        <f t="shared" si="14"/>
        <v>332422</v>
      </c>
      <c r="G383" s="192">
        <f>F383-H383</f>
        <v>332422</v>
      </c>
      <c r="H383" s="192">
        <v>0</v>
      </c>
    </row>
    <row r="384" spans="1:8" s="17" customFormat="1" ht="12.75" customHeight="1" hidden="1">
      <c r="A384" s="198"/>
      <c r="B384" s="193" t="s">
        <v>234</v>
      </c>
      <c r="C384" s="194" t="s">
        <v>235</v>
      </c>
      <c r="D384" s="195">
        <v>265653</v>
      </c>
      <c r="E384" s="196">
        <f>G384+H384</f>
        <v>0</v>
      </c>
      <c r="F384" s="197">
        <f>D384+E384</f>
        <v>265653</v>
      </c>
      <c r="G384" s="196">
        <v>0</v>
      </c>
      <c r="H384" s="196">
        <v>0</v>
      </c>
    </row>
    <row r="385" spans="1:8" s="17" customFormat="1" ht="12.75">
      <c r="A385" s="445" t="s">
        <v>17</v>
      </c>
      <c r="B385" s="446"/>
      <c r="C385" s="447"/>
      <c r="D385" s="382">
        <v>38465074.59</v>
      </c>
      <c r="E385" s="382">
        <f>E60+E62+E66+E68+E72+E74+E76+E78</f>
        <v>258196</v>
      </c>
      <c r="F385" s="383">
        <f>D385+E385</f>
        <v>38723270.59</v>
      </c>
      <c r="G385" s="384">
        <v>29838887.59</v>
      </c>
      <c r="H385" s="383">
        <v>8884383</v>
      </c>
    </row>
    <row r="386" spans="1:8" ht="12.75">
      <c r="A386" s="116"/>
      <c r="B386" s="116"/>
      <c r="C386" s="116"/>
      <c r="D386" s="117"/>
      <c r="E386" s="117"/>
      <c r="F386" s="117"/>
      <c r="G386" s="117"/>
      <c r="H386" s="117"/>
    </row>
    <row r="387" spans="1:8" ht="12.75">
      <c r="A387" s="116"/>
      <c r="B387" s="116"/>
      <c r="C387" s="116"/>
      <c r="D387" s="117"/>
      <c r="E387" s="117"/>
      <c r="F387" s="117"/>
      <c r="G387" s="117"/>
      <c r="H387" s="117"/>
    </row>
    <row r="389" ht="12.75">
      <c r="A389" s="27"/>
    </row>
    <row r="390" ht="12.75">
      <c r="A390" s="36"/>
    </row>
    <row r="391" ht="15.75">
      <c r="J391" s="18"/>
    </row>
  </sheetData>
  <sheetProtection/>
  <mergeCells count="8">
    <mergeCell ref="A385:C385"/>
    <mergeCell ref="G5:H5"/>
    <mergeCell ref="D5:F6"/>
    <mergeCell ref="D8:F8"/>
    <mergeCell ref="D4:H4"/>
    <mergeCell ref="C5:C6"/>
    <mergeCell ref="B5:B6"/>
    <mergeCell ref="A5:A6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ignoredErrors>
    <ignoredError sqref="A126 B127 A335 A29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workbookViewId="0" topLeftCell="A25">
      <selection activeCell="V39" sqref="V39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7.140625" style="0" customWidth="1"/>
    <col min="4" max="4" width="12.8515625" style="0" customWidth="1"/>
    <col min="5" max="5" width="8.8515625" style="0" customWidth="1"/>
    <col min="6" max="7" width="12.7109375" style="0" customWidth="1"/>
    <col min="8" max="8" width="13.00390625" style="0" customWidth="1"/>
    <col min="9" max="9" width="12.421875" style="0" customWidth="1"/>
    <col min="10" max="10" width="11.57421875" style="0" customWidth="1"/>
    <col min="11" max="11" width="11.7109375" style="0" bestFit="1" customWidth="1"/>
    <col min="12" max="12" width="9.421875" style="0" bestFit="1" customWidth="1"/>
    <col min="13" max="13" width="10.140625" style="0" bestFit="1" customWidth="1"/>
    <col min="14" max="14" width="8.8515625" style="0" customWidth="1"/>
  </cols>
  <sheetData>
    <row r="1" spans="1:14" ht="14.25" customHeight="1">
      <c r="A1" s="19"/>
      <c r="B1" s="20"/>
      <c r="C1" s="20"/>
      <c r="D1" s="20"/>
      <c r="E1" s="20"/>
      <c r="F1" s="20"/>
      <c r="G1" s="21"/>
      <c r="H1" s="22"/>
      <c r="I1" s="23"/>
      <c r="J1" s="24"/>
      <c r="K1" s="24"/>
      <c r="L1" s="24"/>
      <c r="M1" s="25"/>
      <c r="N1" s="2" t="s">
        <v>414</v>
      </c>
    </row>
    <row r="2" spans="1:14" ht="14.25" customHeight="1">
      <c r="A2" s="19"/>
      <c r="B2" s="20"/>
      <c r="C2" s="20"/>
      <c r="D2" s="20"/>
      <c r="E2" s="20"/>
      <c r="F2" s="20"/>
      <c r="G2" s="23"/>
      <c r="H2" s="22"/>
      <c r="I2" s="23"/>
      <c r="J2" s="24"/>
      <c r="K2" s="24"/>
      <c r="L2" s="24"/>
      <c r="M2" s="25"/>
      <c r="N2" s="2" t="s">
        <v>361</v>
      </c>
    </row>
    <row r="3" spans="1:10" ht="18" hidden="1">
      <c r="A3" s="26"/>
      <c r="B3" s="26"/>
      <c r="C3" s="26"/>
      <c r="D3" s="26"/>
      <c r="E3" s="26"/>
      <c r="F3" s="26"/>
      <c r="G3" s="26"/>
      <c r="H3" s="26"/>
      <c r="I3" s="27"/>
      <c r="J3" s="27"/>
    </row>
    <row r="4" spans="1:10" ht="11.25" customHeight="1">
      <c r="A4" s="28"/>
      <c r="B4" s="28"/>
      <c r="C4" s="28"/>
      <c r="D4" s="28"/>
      <c r="E4" s="28"/>
      <c r="F4" s="28"/>
      <c r="G4" s="29" t="s">
        <v>15</v>
      </c>
      <c r="H4" s="27"/>
      <c r="I4" s="30"/>
      <c r="J4" s="31"/>
    </row>
    <row r="5" spans="1:14" ht="12.75">
      <c r="A5" s="450" t="s">
        <v>0</v>
      </c>
      <c r="B5" s="450" t="s">
        <v>3</v>
      </c>
      <c r="C5" s="450" t="s">
        <v>5</v>
      </c>
      <c r="D5" s="454" t="s">
        <v>1</v>
      </c>
      <c r="E5" s="455"/>
      <c r="F5" s="456"/>
      <c r="G5" s="450" t="s">
        <v>8</v>
      </c>
      <c r="H5" s="452" t="s">
        <v>6</v>
      </c>
      <c r="I5" s="453"/>
      <c r="J5" s="450" t="s">
        <v>9</v>
      </c>
      <c r="K5" s="450" t="s">
        <v>10</v>
      </c>
      <c r="L5" s="450" t="s">
        <v>12</v>
      </c>
      <c r="M5" s="450" t="s">
        <v>13</v>
      </c>
      <c r="N5" s="450" t="s">
        <v>14</v>
      </c>
    </row>
    <row r="6" spans="1:14" ht="51" customHeight="1">
      <c r="A6" s="451"/>
      <c r="B6" s="451"/>
      <c r="C6" s="451"/>
      <c r="D6" s="457"/>
      <c r="E6" s="458"/>
      <c r="F6" s="459"/>
      <c r="G6" s="451"/>
      <c r="H6" s="33" t="s">
        <v>16</v>
      </c>
      <c r="I6" s="33" t="s">
        <v>11</v>
      </c>
      <c r="J6" s="451"/>
      <c r="K6" s="451"/>
      <c r="L6" s="451"/>
      <c r="M6" s="451"/>
      <c r="N6" s="451"/>
    </row>
    <row r="7" spans="1:14" ht="12.75">
      <c r="A7" s="32"/>
      <c r="B7" s="32"/>
      <c r="C7" s="32"/>
      <c r="D7" s="32" t="s">
        <v>19</v>
      </c>
      <c r="E7" s="32" t="s">
        <v>20</v>
      </c>
      <c r="F7" s="32" t="s">
        <v>22</v>
      </c>
      <c r="G7" s="32"/>
      <c r="H7" s="32"/>
      <c r="I7" s="32"/>
      <c r="J7" s="32"/>
      <c r="K7" s="32"/>
      <c r="L7" s="32"/>
      <c r="M7" s="32"/>
      <c r="N7" s="32"/>
    </row>
    <row r="8" spans="1:14" ht="12.75">
      <c r="A8" s="34">
        <v>1</v>
      </c>
      <c r="B8" s="34">
        <v>2</v>
      </c>
      <c r="C8" s="34">
        <v>3</v>
      </c>
      <c r="D8" s="460">
        <v>4</v>
      </c>
      <c r="E8" s="461"/>
      <c r="F8" s="462"/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</row>
    <row r="9" spans="1:14" s="17" customFormat="1" ht="12.75" hidden="1">
      <c r="A9" s="11" t="s">
        <v>182</v>
      </c>
      <c r="B9" s="12"/>
      <c r="C9" s="13" t="s">
        <v>262</v>
      </c>
      <c r="D9" s="226">
        <v>980808</v>
      </c>
      <c r="E9" s="227">
        <f>E10</f>
        <v>8800</v>
      </c>
      <c r="F9" s="231">
        <f>D9+E9</f>
        <v>989608</v>
      </c>
      <c r="G9" s="232">
        <f>H9+I9</f>
        <v>907108</v>
      </c>
      <c r="H9" s="233">
        <v>23000</v>
      </c>
      <c r="I9" s="233">
        <v>884108</v>
      </c>
      <c r="J9" s="233">
        <v>82500</v>
      </c>
      <c r="K9" s="233">
        <v>0</v>
      </c>
      <c r="L9" s="233">
        <v>0</v>
      </c>
      <c r="M9" s="233">
        <v>0</v>
      </c>
      <c r="N9" s="233">
        <v>0</v>
      </c>
    </row>
    <row r="10" spans="1:14" s="17" customFormat="1" ht="12.75" hidden="1">
      <c r="A10" s="12"/>
      <c r="B10" s="15" t="s">
        <v>185</v>
      </c>
      <c r="C10" s="16" t="s">
        <v>263</v>
      </c>
      <c r="D10" s="228">
        <v>895100</v>
      </c>
      <c r="E10" s="229">
        <v>8800</v>
      </c>
      <c r="F10" s="230">
        <f>D10+E10</f>
        <v>903900</v>
      </c>
      <c r="G10" s="234">
        <f>H10+I10</f>
        <v>8800</v>
      </c>
      <c r="H10" s="235">
        <v>0</v>
      </c>
      <c r="I10" s="235">
        <v>8800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</row>
    <row r="11" spans="1:14" s="17" customFormat="1" ht="30" customHeight="1">
      <c r="A11" s="11" t="s">
        <v>52</v>
      </c>
      <c r="B11" s="12"/>
      <c r="C11" s="13" t="s">
        <v>192</v>
      </c>
      <c r="D11" s="226">
        <v>4425571</v>
      </c>
      <c r="E11" s="227">
        <f>28160-2760</f>
        <v>25400</v>
      </c>
      <c r="F11" s="231">
        <f aca="true" t="shared" si="0" ref="F11:F27">D11+E11</f>
        <v>4450971</v>
      </c>
      <c r="G11" s="232">
        <f>H11+I11</f>
        <v>4266471</v>
      </c>
      <c r="H11" s="233">
        <v>3359853</v>
      </c>
      <c r="I11" s="233">
        <v>906618</v>
      </c>
      <c r="J11" s="233">
        <v>77000</v>
      </c>
      <c r="K11" s="233">
        <v>107500</v>
      </c>
      <c r="L11" s="233">
        <v>0</v>
      </c>
      <c r="M11" s="233">
        <v>0</v>
      </c>
      <c r="N11" s="233">
        <v>0</v>
      </c>
    </row>
    <row r="12" spans="1:14" s="130" customFormat="1" ht="36" customHeight="1">
      <c r="A12" s="14"/>
      <c r="B12" s="15" t="s">
        <v>53</v>
      </c>
      <c r="C12" s="16" t="s">
        <v>411</v>
      </c>
      <c r="D12" s="228">
        <v>3533518</v>
      </c>
      <c r="E12" s="229">
        <v>15400</v>
      </c>
      <c r="F12" s="230">
        <f t="shared" si="0"/>
        <v>3548918</v>
      </c>
      <c r="G12" s="234">
        <f aca="true" t="shared" si="1" ref="G12:G27">H12+I12</f>
        <v>15400</v>
      </c>
      <c r="H12" s="235">
        <v>0</v>
      </c>
      <c r="I12" s="235">
        <v>15400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</row>
    <row r="13" spans="1:14" s="17" customFormat="1" ht="25.5" customHeight="1">
      <c r="A13" s="11"/>
      <c r="B13" s="15" t="s">
        <v>194</v>
      </c>
      <c r="C13" s="16" t="s">
        <v>195</v>
      </c>
      <c r="D13" s="228">
        <v>102096</v>
      </c>
      <c r="E13" s="229">
        <v>5000</v>
      </c>
      <c r="F13" s="230">
        <f t="shared" si="0"/>
        <v>107096</v>
      </c>
      <c r="G13" s="234">
        <f t="shared" si="1"/>
        <v>0</v>
      </c>
      <c r="H13" s="235">
        <v>0</v>
      </c>
      <c r="I13" s="235">
        <v>0</v>
      </c>
      <c r="J13" s="235">
        <v>5000</v>
      </c>
      <c r="K13" s="235">
        <v>0</v>
      </c>
      <c r="L13" s="235">
        <v>0</v>
      </c>
      <c r="M13" s="235">
        <v>0</v>
      </c>
      <c r="N13" s="235">
        <v>0</v>
      </c>
    </row>
    <row r="14" spans="1:14" ht="30" customHeight="1">
      <c r="A14" s="14"/>
      <c r="B14" s="15" t="s">
        <v>421</v>
      </c>
      <c r="C14" s="16" t="s">
        <v>422</v>
      </c>
      <c r="D14" s="412">
        <v>370161</v>
      </c>
      <c r="E14" s="412">
        <f>7760-2760</f>
        <v>5000</v>
      </c>
      <c r="F14" s="230">
        <f t="shared" si="0"/>
        <v>375161</v>
      </c>
      <c r="G14" s="234">
        <f t="shared" si="1"/>
        <v>5000</v>
      </c>
      <c r="H14" s="412">
        <v>-2760</v>
      </c>
      <c r="I14" s="412">
        <v>7760</v>
      </c>
      <c r="J14" s="412">
        <v>0</v>
      </c>
      <c r="K14" s="412">
        <v>0</v>
      </c>
      <c r="L14" s="412">
        <v>0</v>
      </c>
      <c r="M14" s="412">
        <v>0</v>
      </c>
      <c r="N14" s="412">
        <v>0</v>
      </c>
    </row>
    <row r="15" spans="1:14" s="130" customFormat="1" ht="25.5">
      <c r="A15" s="11" t="s">
        <v>196</v>
      </c>
      <c r="B15" s="12"/>
      <c r="C15" s="13" t="s">
        <v>423</v>
      </c>
      <c r="D15" s="174">
        <v>632673</v>
      </c>
      <c r="E15" s="174">
        <v>2500</v>
      </c>
      <c r="F15" s="413">
        <f t="shared" si="0"/>
        <v>635173</v>
      </c>
      <c r="G15" s="414">
        <f t="shared" si="1"/>
        <v>613173</v>
      </c>
      <c r="H15" s="174">
        <v>104228</v>
      </c>
      <c r="I15" s="174">
        <v>508945</v>
      </c>
      <c r="J15" s="174">
        <v>0</v>
      </c>
      <c r="K15" s="174">
        <v>22000</v>
      </c>
      <c r="L15" s="174">
        <v>0</v>
      </c>
      <c r="M15" s="174">
        <v>0</v>
      </c>
      <c r="N15" s="174">
        <v>0</v>
      </c>
    </row>
    <row r="16" spans="1:14" ht="12.75">
      <c r="A16" s="14"/>
      <c r="B16" s="15" t="s">
        <v>227</v>
      </c>
      <c r="C16" s="16" t="s">
        <v>228</v>
      </c>
      <c r="D16" s="415">
        <v>626273</v>
      </c>
      <c r="E16" s="415">
        <v>2500</v>
      </c>
      <c r="F16" s="230">
        <f t="shared" si="0"/>
        <v>628773</v>
      </c>
      <c r="G16" s="234">
        <f t="shared" si="1"/>
        <v>2500</v>
      </c>
      <c r="H16" s="415">
        <v>0</v>
      </c>
      <c r="I16" s="415">
        <v>2500</v>
      </c>
      <c r="J16" s="415">
        <v>0</v>
      </c>
      <c r="K16" s="415">
        <v>0</v>
      </c>
      <c r="L16" s="415">
        <v>0</v>
      </c>
      <c r="M16" s="415">
        <v>0</v>
      </c>
      <c r="N16" s="415">
        <v>0</v>
      </c>
    </row>
    <row r="17" spans="1:14" s="130" customFormat="1" ht="12.75">
      <c r="A17" s="11" t="s">
        <v>56</v>
      </c>
      <c r="B17" s="12"/>
      <c r="C17" s="13" t="s">
        <v>124</v>
      </c>
      <c r="D17" s="395">
        <v>12920515</v>
      </c>
      <c r="E17" s="395">
        <f>18000-23000</f>
        <v>-5000</v>
      </c>
      <c r="F17" s="231">
        <f t="shared" si="0"/>
        <v>12915515</v>
      </c>
      <c r="G17" s="232">
        <f>H17+I17</f>
        <v>11876558</v>
      </c>
      <c r="H17" s="395">
        <v>9056766</v>
      </c>
      <c r="I17" s="395">
        <v>2819792</v>
      </c>
      <c r="J17" s="395">
        <v>667545</v>
      </c>
      <c r="K17" s="395">
        <v>371412</v>
      </c>
      <c r="L17" s="395">
        <v>0</v>
      </c>
      <c r="M17" s="395">
        <v>0</v>
      </c>
      <c r="N17" s="395">
        <v>0</v>
      </c>
    </row>
    <row r="18" spans="1:14" ht="12.75">
      <c r="A18" s="14"/>
      <c r="B18" s="15" t="s">
        <v>129</v>
      </c>
      <c r="C18" s="16" t="s">
        <v>130</v>
      </c>
      <c r="D18" s="415">
        <v>1727369</v>
      </c>
      <c r="E18" s="415">
        <v>0</v>
      </c>
      <c r="F18" s="230">
        <f t="shared" si="0"/>
        <v>1727369</v>
      </c>
      <c r="G18" s="234">
        <f t="shared" si="1"/>
        <v>0</v>
      </c>
      <c r="H18" s="415">
        <v>18000</v>
      </c>
      <c r="I18" s="415">
        <v>-18000</v>
      </c>
      <c r="J18" s="415">
        <v>0</v>
      </c>
      <c r="K18" s="415">
        <v>0</v>
      </c>
      <c r="L18" s="415">
        <v>0</v>
      </c>
      <c r="M18" s="415">
        <v>0</v>
      </c>
      <c r="N18" s="415">
        <v>0</v>
      </c>
    </row>
    <row r="19" spans="1:14" ht="12.75">
      <c r="A19" s="14"/>
      <c r="B19" s="15" t="s">
        <v>260</v>
      </c>
      <c r="C19" s="16" t="s">
        <v>261</v>
      </c>
      <c r="D19" s="415">
        <v>369869</v>
      </c>
      <c r="E19" s="415">
        <v>-5000</v>
      </c>
      <c r="F19" s="230">
        <f t="shared" si="0"/>
        <v>364869</v>
      </c>
      <c r="G19" s="234">
        <f t="shared" si="1"/>
        <v>-5000</v>
      </c>
      <c r="H19" s="415">
        <v>0</v>
      </c>
      <c r="I19" s="415">
        <v>-5000</v>
      </c>
      <c r="J19" s="415">
        <v>0</v>
      </c>
      <c r="K19" s="415">
        <v>0</v>
      </c>
      <c r="L19" s="415">
        <v>0</v>
      </c>
      <c r="M19" s="415">
        <v>0</v>
      </c>
      <c r="N19" s="415">
        <v>0</v>
      </c>
    </row>
    <row r="20" spans="1:14" s="130" customFormat="1" ht="12.75">
      <c r="A20" s="11" t="s">
        <v>311</v>
      </c>
      <c r="B20" s="12"/>
      <c r="C20" s="13" t="s">
        <v>312</v>
      </c>
      <c r="D20" s="395">
        <v>5715978</v>
      </c>
      <c r="E20" s="395">
        <v>2596</v>
      </c>
      <c r="F20" s="231">
        <f t="shared" si="0"/>
        <v>5718574</v>
      </c>
      <c r="G20" s="232">
        <f t="shared" si="1"/>
        <v>2596</v>
      </c>
      <c r="H20" s="395">
        <v>0</v>
      </c>
      <c r="I20" s="395">
        <v>2596</v>
      </c>
      <c r="J20" s="395">
        <v>0</v>
      </c>
      <c r="K20" s="395">
        <v>5482663</v>
      </c>
      <c r="L20" s="395">
        <v>0</v>
      </c>
      <c r="M20" s="395">
        <v>0</v>
      </c>
      <c r="N20" s="395">
        <v>0</v>
      </c>
    </row>
    <row r="21" spans="1:14" ht="76.5">
      <c r="A21" s="14"/>
      <c r="B21" s="15" t="s">
        <v>317</v>
      </c>
      <c r="C21" s="16" t="s">
        <v>232</v>
      </c>
      <c r="D21" s="97">
        <v>1611659</v>
      </c>
      <c r="E21" s="97">
        <v>2596</v>
      </c>
      <c r="F21" s="416">
        <f t="shared" si="0"/>
        <v>1614255</v>
      </c>
      <c r="G21" s="417">
        <f t="shared" si="1"/>
        <v>2596</v>
      </c>
      <c r="H21" s="97">
        <v>0</v>
      </c>
      <c r="I21" s="97">
        <v>2596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</row>
    <row r="22" spans="1:14" ht="38.25">
      <c r="A22" s="11" t="s">
        <v>200</v>
      </c>
      <c r="B22" s="12"/>
      <c r="C22" s="13" t="s">
        <v>201</v>
      </c>
      <c r="D22" s="172">
        <v>1090457</v>
      </c>
      <c r="E22" s="172">
        <v>3000</v>
      </c>
      <c r="F22" s="231">
        <f t="shared" si="0"/>
        <v>1093457</v>
      </c>
      <c r="G22" s="232">
        <f t="shared" si="1"/>
        <v>1093457</v>
      </c>
      <c r="H22" s="172"/>
      <c r="I22" s="172">
        <v>1093457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</row>
    <row r="23" spans="1:14" ht="12.75">
      <c r="A23" s="14"/>
      <c r="B23" s="15" t="s">
        <v>25</v>
      </c>
      <c r="C23" s="16" t="s">
        <v>26</v>
      </c>
      <c r="D23" s="415">
        <v>213100</v>
      </c>
      <c r="E23" s="415">
        <v>3000</v>
      </c>
      <c r="F23" s="230">
        <f t="shared" si="0"/>
        <v>216100</v>
      </c>
      <c r="G23" s="234">
        <f t="shared" si="1"/>
        <v>3000</v>
      </c>
      <c r="H23" s="415">
        <v>0</v>
      </c>
      <c r="I23" s="415">
        <v>3000</v>
      </c>
      <c r="J23" s="415">
        <v>0</v>
      </c>
      <c r="K23" s="415">
        <v>0</v>
      </c>
      <c r="L23" s="415">
        <v>0</v>
      </c>
      <c r="M23" s="415">
        <v>0</v>
      </c>
      <c r="N23" s="415">
        <v>0</v>
      </c>
    </row>
    <row r="24" spans="1:14" ht="38.25">
      <c r="A24" s="11" t="s">
        <v>223</v>
      </c>
      <c r="B24" s="12"/>
      <c r="C24" s="13" t="s">
        <v>224</v>
      </c>
      <c r="D24" s="172">
        <v>537800</v>
      </c>
      <c r="E24" s="172">
        <v>-65925</v>
      </c>
      <c r="F24" s="231">
        <f t="shared" si="0"/>
        <v>471875</v>
      </c>
      <c r="G24" s="232">
        <f t="shared" si="1"/>
        <v>-65925</v>
      </c>
      <c r="H24" s="172">
        <v>-65925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</row>
    <row r="25" spans="1:14" ht="25.5">
      <c r="A25" s="14"/>
      <c r="B25" s="15" t="s">
        <v>272</v>
      </c>
      <c r="C25" s="16" t="s">
        <v>273</v>
      </c>
      <c r="D25" s="97">
        <v>142154</v>
      </c>
      <c r="E25" s="97">
        <v>-65925</v>
      </c>
      <c r="F25" s="416">
        <f t="shared" si="0"/>
        <v>76229</v>
      </c>
      <c r="G25" s="417">
        <f t="shared" si="1"/>
        <v>-65925</v>
      </c>
      <c r="H25" s="97">
        <v>-65925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</row>
    <row r="26" spans="1:14" s="130" customFormat="1" ht="12.75">
      <c r="A26" s="11" t="s">
        <v>205</v>
      </c>
      <c r="B26" s="12"/>
      <c r="C26" s="13" t="s">
        <v>281</v>
      </c>
      <c r="D26" s="395">
        <v>286000</v>
      </c>
      <c r="E26" s="395">
        <v>65925</v>
      </c>
      <c r="F26" s="231">
        <f t="shared" si="0"/>
        <v>351925</v>
      </c>
      <c r="G26" s="232">
        <f t="shared" si="1"/>
        <v>181925</v>
      </c>
      <c r="H26" s="395">
        <v>65925</v>
      </c>
      <c r="I26" s="395">
        <v>116000</v>
      </c>
      <c r="J26" s="395">
        <v>170000</v>
      </c>
      <c r="K26" s="395">
        <v>0</v>
      </c>
      <c r="L26" s="395">
        <v>0</v>
      </c>
      <c r="M26" s="395">
        <v>0</v>
      </c>
      <c r="N26" s="395">
        <v>0</v>
      </c>
    </row>
    <row r="27" spans="1:14" ht="12.75">
      <c r="A27" s="420"/>
      <c r="B27" s="421" t="s">
        <v>276</v>
      </c>
      <c r="C27" s="422" t="s">
        <v>277</v>
      </c>
      <c r="D27" s="415">
        <v>116000</v>
      </c>
      <c r="E27" s="415">
        <v>65925</v>
      </c>
      <c r="F27" s="230">
        <f t="shared" si="0"/>
        <v>181925</v>
      </c>
      <c r="G27" s="234">
        <f t="shared" si="1"/>
        <v>65925</v>
      </c>
      <c r="H27" s="415">
        <v>65925</v>
      </c>
      <c r="I27" s="415">
        <v>0</v>
      </c>
      <c r="J27" s="415">
        <v>0</v>
      </c>
      <c r="K27" s="415">
        <v>0</v>
      </c>
      <c r="L27" s="415">
        <v>0</v>
      </c>
      <c r="M27" s="415">
        <v>0</v>
      </c>
      <c r="N27" s="415">
        <v>0</v>
      </c>
    </row>
    <row r="28" spans="1:14" s="130" customFormat="1" ht="12.75">
      <c r="A28" s="445" t="s">
        <v>17</v>
      </c>
      <c r="B28" s="446"/>
      <c r="C28" s="446"/>
      <c r="D28" s="396">
        <v>29810391.59</v>
      </c>
      <c r="E28" s="396">
        <f>120181-91685</f>
        <v>28496</v>
      </c>
      <c r="F28" s="384">
        <f>D28+E28</f>
        <v>29838887.59</v>
      </c>
      <c r="G28" s="418">
        <f>H28+I28</f>
        <v>21490147.59</v>
      </c>
      <c r="H28" s="396">
        <v>13605043.61</v>
      </c>
      <c r="I28" s="396">
        <v>7885103.98</v>
      </c>
      <c r="J28" s="396">
        <v>1310191</v>
      </c>
      <c r="K28" s="396">
        <v>6709917</v>
      </c>
      <c r="L28" s="395">
        <v>0</v>
      </c>
      <c r="M28" s="396">
        <v>237900</v>
      </c>
      <c r="N28" s="396">
        <v>90732</v>
      </c>
    </row>
  </sheetData>
  <sheetProtection/>
  <mergeCells count="13">
    <mergeCell ref="C5:C6"/>
    <mergeCell ref="B5:B6"/>
    <mergeCell ref="A5:A6"/>
    <mergeCell ref="A28:C28"/>
    <mergeCell ref="N5:N6"/>
    <mergeCell ref="J5:J6"/>
    <mergeCell ref="H5:I5"/>
    <mergeCell ref="G5:G6"/>
    <mergeCell ref="K5:K6"/>
    <mergeCell ref="L5:L6"/>
    <mergeCell ref="M5:M6"/>
    <mergeCell ref="D5:F6"/>
    <mergeCell ref="D8:F8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9" r:id="rId3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954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P44" sqref="P4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3.8515625" style="0" customWidth="1"/>
    <col min="4" max="4" width="11.57421875" style="0" customWidth="1"/>
    <col min="5" max="5" width="11.140625" style="0" customWidth="1"/>
    <col min="6" max="6" width="11.57421875" style="0" customWidth="1"/>
    <col min="7" max="7" width="12.00390625" style="0" customWidth="1"/>
    <col min="8" max="8" width="15.8515625" style="0" customWidth="1"/>
    <col min="9" max="9" width="11.00390625" style="0" customWidth="1"/>
    <col min="10" max="10" width="10.421875" style="0" customWidth="1"/>
    <col min="11" max="11" width="9.7109375" style="0" bestFit="1" customWidth="1"/>
  </cols>
  <sheetData>
    <row r="1" spans="1:11" ht="12.75">
      <c r="A1" s="27"/>
      <c r="B1" s="27"/>
      <c r="C1" s="27"/>
      <c r="D1" s="37"/>
      <c r="E1" s="37"/>
      <c r="F1" s="37"/>
      <c r="G1" s="37"/>
      <c r="H1" s="131"/>
      <c r="K1" s="2" t="s">
        <v>424</v>
      </c>
    </row>
    <row r="2" spans="1:11" ht="18">
      <c r="A2" s="26"/>
      <c r="B2" s="26"/>
      <c r="C2" s="26"/>
      <c r="D2" s="241"/>
      <c r="E2" s="241"/>
      <c r="F2" s="37"/>
      <c r="G2" s="242"/>
      <c r="H2" s="131"/>
      <c r="K2" s="2" t="s">
        <v>361</v>
      </c>
    </row>
    <row r="3" spans="1:9" ht="18">
      <c r="A3" s="28"/>
      <c r="B3" s="28"/>
      <c r="C3" s="28"/>
      <c r="D3" s="243" t="s">
        <v>29</v>
      </c>
      <c r="E3" s="244"/>
      <c r="F3" s="244"/>
      <c r="G3" s="244"/>
      <c r="H3" s="244"/>
      <c r="I3" s="20"/>
    </row>
    <row r="4" spans="1:11" ht="12.75" customHeight="1">
      <c r="A4" s="465" t="s">
        <v>0</v>
      </c>
      <c r="B4" s="465" t="s">
        <v>3</v>
      </c>
      <c r="C4" s="465" t="s">
        <v>5</v>
      </c>
      <c r="D4" s="468" t="s">
        <v>1</v>
      </c>
      <c r="E4" s="469"/>
      <c r="F4" s="470"/>
      <c r="G4" s="465" t="s">
        <v>30</v>
      </c>
      <c r="H4" s="294" t="s">
        <v>31</v>
      </c>
      <c r="I4" s="465" t="s">
        <v>32</v>
      </c>
      <c r="J4" s="463" t="s">
        <v>344</v>
      </c>
      <c r="K4" s="465" t="s">
        <v>33</v>
      </c>
    </row>
    <row r="5" spans="1:11" ht="106.5" customHeight="1">
      <c r="A5" s="464"/>
      <c r="B5" s="464"/>
      <c r="C5" s="464"/>
      <c r="D5" s="471"/>
      <c r="E5" s="472"/>
      <c r="F5" s="473"/>
      <c r="G5" s="464"/>
      <c r="H5" s="295" t="s">
        <v>345</v>
      </c>
      <c r="I5" s="464"/>
      <c r="J5" s="464"/>
      <c r="K5" s="464"/>
    </row>
    <row r="6" spans="1:11" ht="12.75">
      <c r="A6" s="256"/>
      <c r="B6" s="256"/>
      <c r="C6" s="256"/>
      <c r="D6" s="296" t="s">
        <v>358</v>
      </c>
      <c r="E6" s="296" t="s">
        <v>20</v>
      </c>
      <c r="F6" s="296" t="s">
        <v>359</v>
      </c>
      <c r="G6" s="256"/>
      <c r="H6" s="297"/>
      <c r="I6" s="256"/>
      <c r="J6" s="256"/>
      <c r="K6" s="256"/>
    </row>
    <row r="7" spans="1:9" s="130" customFormat="1" ht="17.25" customHeight="1" hidden="1">
      <c r="A7" s="245" t="s">
        <v>46</v>
      </c>
      <c r="B7" s="245"/>
      <c r="C7" s="246" t="s">
        <v>69</v>
      </c>
      <c r="D7" s="247">
        <f>E7+G7+H7+I7</f>
        <v>3290000</v>
      </c>
      <c r="E7" s="247">
        <f>E8+E9</f>
        <v>3290000</v>
      </c>
      <c r="F7" s="247">
        <f>F8+F9</f>
        <v>0</v>
      </c>
      <c r="G7" s="247">
        <f>G8+G9</f>
        <v>0</v>
      </c>
      <c r="H7" s="247">
        <f>H8+H9</f>
        <v>0</v>
      </c>
      <c r="I7" s="247">
        <f>I8+I9</f>
        <v>0</v>
      </c>
    </row>
    <row r="8" spans="1:9" s="17" customFormat="1" ht="17.25" customHeight="1" hidden="1">
      <c r="A8" s="248"/>
      <c r="B8" s="248" t="s">
        <v>47</v>
      </c>
      <c r="C8" s="249" t="s">
        <v>70</v>
      </c>
      <c r="D8" s="250">
        <v>1750000</v>
      </c>
      <c r="E8" s="250">
        <v>1750000</v>
      </c>
      <c r="F8" s="250">
        <v>0</v>
      </c>
      <c r="G8" s="250">
        <v>0</v>
      </c>
      <c r="H8" s="250">
        <v>0</v>
      </c>
      <c r="I8" s="250">
        <v>0</v>
      </c>
    </row>
    <row r="9" spans="1:9" s="17" customFormat="1" ht="20.25" customHeight="1" hidden="1">
      <c r="A9" s="248"/>
      <c r="B9" s="248" t="s">
        <v>180</v>
      </c>
      <c r="C9" s="249" t="s">
        <v>181</v>
      </c>
      <c r="D9" s="250">
        <v>1540000</v>
      </c>
      <c r="E9" s="250">
        <v>1540000</v>
      </c>
      <c r="F9" s="250">
        <v>0</v>
      </c>
      <c r="G9" s="250">
        <v>0</v>
      </c>
      <c r="H9" s="250">
        <v>0</v>
      </c>
      <c r="I9" s="250">
        <v>0</v>
      </c>
    </row>
    <row r="10" spans="1:11" s="130" customFormat="1" ht="18" customHeight="1">
      <c r="A10" s="300" t="s">
        <v>182</v>
      </c>
      <c r="B10" s="300"/>
      <c r="C10" s="238" t="s">
        <v>262</v>
      </c>
      <c r="D10" s="253">
        <v>3494035</v>
      </c>
      <c r="E10" s="253">
        <f>320889-116889</f>
        <v>204000</v>
      </c>
      <c r="F10" s="253">
        <f aca="true" t="shared" si="0" ref="F10:F46">D10+E10</f>
        <v>3698035</v>
      </c>
      <c r="G10" s="253">
        <f>F10-K10</f>
        <v>3313897</v>
      </c>
      <c r="H10" s="253">
        <v>0</v>
      </c>
      <c r="I10" s="253">
        <v>0</v>
      </c>
      <c r="J10" s="185">
        <v>0</v>
      </c>
      <c r="K10" s="174">
        <v>384138</v>
      </c>
    </row>
    <row r="11" spans="1:11" s="17" customFormat="1" ht="18.75" customHeight="1" hidden="1">
      <c r="A11" s="301"/>
      <c r="B11" s="301" t="s">
        <v>346</v>
      </c>
      <c r="C11" s="155" t="s">
        <v>347</v>
      </c>
      <c r="D11" s="298">
        <v>0</v>
      </c>
      <c r="E11" s="298">
        <v>0</v>
      </c>
      <c r="F11" s="298">
        <f t="shared" si="0"/>
        <v>0</v>
      </c>
      <c r="G11" s="298">
        <f aca="true" t="shared" si="1" ref="G11:G44">F11</f>
        <v>0</v>
      </c>
      <c r="H11" s="253">
        <v>0</v>
      </c>
      <c r="I11" s="253">
        <v>0</v>
      </c>
      <c r="J11" s="299"/>
      <c r="K11" s="255"/>
    </row>
    <row r="12" spans="1:11" s="17" customFormat="1" ht="18.75" customHeight="1" hidden="1">
      <c r="A12" s="301"/>
      <c r="B12" s="301" t="s">
        <v>180</v>
      </c>
      <c r="C12" s="155" t="s">
        <v>181</v>
      </c>
      <c r="D12" s="298">
        <f aca="true" t="shared" si="2" ref="D12:D22">I12+H12+G12+E12</f>
        <v>0</v>
      </c>
      <c r="E12" s="298">
        <v>0</v>
      </c>
      <c r="F12" s="298">
        <f t="shared" si="0"/>
        <v>0</v>
      </c>
      <c r="G12" s="298">
        <f t="shared" si="1"/>
        <v>2999653</v>
      </c>
      <c r="H12" s="253">
        <v>0</v>
      </c>
      <c r="I12" s="253">
        <v>0</v>
      </c>
      <c r="J12" s="299"/>
      <c r="K12" s="299"/>
    </row>
    <row r="13" spans="1:11" s="130" customFormat="1" ht="18" customHeight="1" hidden="1">
      <c r="A13" s="300" t="s">
        <v>27</v>
      </c>
      <c r="B13" s="300"/>
      <c r="C13" s="238" t="s">
        <v>186</v>
      </c>
      <c r="D13" s="253">
        <f>I13+H13+G13+E13</f>
        <v>55000</v>
      </c>
      <c r="E13" s="253">
        <f>E14</f>
        <v>55000</v>
      </c>
      <c r="F13" s="298">
        <f t="shared" si="0"/>
        <v>110000</v>
      </c>
      <c r="G13" s="298">
        <f t="shared" si="1"/>
        <v>2999653</v>
      </c>
      <c r="H13" s="253">
        <v>0</v>
      </c>
      <c r="I13" s="253">
        <v>0</v>
      </c>
      <c r="J13" s="185"/>
      <c r="K13" s="185"/>
    </row>
    <row r="14" spans="1:11" s="17" customFormat="1" ht="19.5" customHeight="1" hidden="1">
      <c r="A14" s="301"/>
      <c r="B14" s="301" t="s">
        <v>28</v>
      </c>
      <c r="C14" s="155" t="s">
        <v>187</v>
      </c>
      <c r="D14" s="298">
        <v>55000</v>
      </c>
      <c r="E14" s="298">
        <v>55000</v>
      </c>
      <c r="F14" s="298">
        <f t="shared" si="0"/>
        <v>110000</v>
      </c>
      <c r="G14" s="298">
        <f t="shared" si="1"/>
        <v>110000</v>
      </c>
      <c r="H14" s="253">
        <v>0</v>
      </c>
      <c r="I14" s="253">
        <v>0</v>
      </c>
      <c r="J14" s="299"/>
      <c r="K14" s="299"/>
    </row>
    <row r="15" spans="1:11" s="130" customFormat="1" ht="18.75" customHeight="1" hidden="1">
      <c r="A15" s="300" t="s">
        <v>56</v>
      </c>
      <c r="B15" s="300"/>
      <c r="C15" s="238" t="s">
        <v>124</v>
      </c>
      <c r="D15" s="253">
        <f>I15+H15+G15+E15</f>
        <v>0</v>
      </c>
      <c r="E15" s="253">
        <f>E16</f>
        <v>0</v>
      </c>
      <c r="F15" s="298">
        <f t="shared" si="0"/>
        <v>0</v>
      </c>
      <c r="G15" s="298">
        <f t="shared" si="1"/>
        <v>2999653</v>
      </c>
      <c r="H15" s="253">
        <v>0</v>
      </c>
      <c r="I15" s="253">
        <v>0</v>
      </c>
      <c r="J15" s="185"/>
      <c r="K15" s="185"/>
    </row>
    <row r="16" spans="1:11" s="17" customFormat="1" ht="18.75" customHeight="1" hidden="1">
      <c r="A16" s="301"/>
      <c r="B16" s="301" t="s">
        <v>129</v>
      </c>
      <c r="C16" s="155" t="s">
        <v>130</v>
      </c>
      <c r="D16" s="298">
        <v>0</v>
      </c>
      <c r="E16" s="298">
        <v>0</v>
      </c>
      <c r="F16" s="298">
        <f t="shared" si="0"/>
        <v>0</v>
      </c>
      <c r="G16" s="298">
        <f t="shared" si="1"/>
        <v>0</v>
      </c>
      <c r="H16" s="253">
        <v>0</v>
      </c>
      <c r="I16" s="253">
        <v>0</v>
      </c>
      <c r="J16" s="299"/>
      <c r="K16" s="299"/>
    </row>
    <row r="17" spans="1:11" s="130" customFormat="1" ht="12.75" hidden="1">
      <c r="A17" s="300" t="s">
        <v>182</v>
      </c>
      <c r="B17" s="300"/>
      <c r="C17" s="238" t="s">
        <v>262</v>
      </c>
      <c r="D17" s="253">
        <f t="shared" si="2"/>
        <v>0</v>
      </c>
      <c r="E17" s="253">
        <f>E18+E19</f>
        <v>0</v>
      </c>
      <c r="F17" s="298">
        <f t="shared" si="0"/>
        <v>0</v>
      </c>
      <c r="G17" s="298">
        <f t="shared" si="1"/>
        <v>2999653</v>
      </c>
      <c r="H17" s="253">
        <v>0</v>
      </c>
      <c r="I17" s="253">
        <v>0</v>
      </c>
      <c r="J17" s="185"/>
      <c r="K17" s="185"/>
    </row>
    <row r="18" spans="1:11" s="17" customFormat="1" ht="12.75" hidden="1">
      <c r="A18" s="301"/>
      <c r="B18" s="301" t="s">
        <v>183</v>
      </c>
      <c r="C18" s="155" t="s">
        <v>184</v>
      </c>
      <c r="D18" s="298">
        <f t="shared" si="2"/>
        <v>0</v>
      </c>
      <c r="E18" s="298">
        <v>0</v>
      </c>
      <c r="F18" s="298">
        <f t="shared" si="0"/>
        <v>0</v>
      </c>
      <c r="G18" s="298">
        <f t="shared" si="1"/>
        <v>2999653</v>
      </c>
      <c r="H18" s="253">
        <v>0</v>
      </c>
      <c r="I18" s="253">
        <v>0</v>
      </c>
      <c r="J18" s="299"/>
      <c r="K18" s="299"/>
    </row>
    <row r="19" spans="1:11" s="17" customFormat="1" ht="12.75" hidden="1">
      <c r="A19" s="301"/>
      <c r="B19" s="301" t="s">
        <v>185</v>
      </c>
      <c r="C19" s="155" t="s">
        <v>263</v>
      </c>
      <c r="D19" s="298">
        <f t="shared" si="2"/>
        <v>0</v>
      </c>
      <c r="E19" s="298">
        <v>0</v>
      </c>
      <c r="F19" s="298">
        <f t="shared" si="0"/>
        <v>0</v>
      </c>
      <c r="G19" s="298">
        <f t="shared" si="1"/>
        <v>2999653</v>
      </c>
      <c r="H19" s="253">
        <v>0</v>
      </c>
      <c r="I19" s="253">
        <v>0</v>
      </c>
      <c r="J19" s="299"/>
      <c r="K19" s="299"/>
    </row>
    <row r="20" spans="1:11" s="17" customFormat="1" ht="12.75" hidden="1">
      <c r="A20" s="300" t="s">
        <v>27</v>
      </c>
      <c r="B20" s="300"/>
      <c r="C20" s="238" t="s">
        <v>186</v>
      </c>
      <c r="D20" s="253">
        <f t="shared" si="2"/>
        <v>0</v>
      </c>
      <c r="E20" s="253">
        <f>E21</f>
        <v>0</v>
      </c>
      <c r="F20" s="298">
        <f t="shared" si="0"/>
        <v>0</v>
      </c>
      <c r="G20" s="298">
        <f t="shared" si="1"/>
        <v>2999653</v>
      </c>
      <c r="H20" s="253">
        <v>0</v>
      </c>
      <c r="I20" s="253">
        <v>0</v>
      </c>
      <c r="J20" s="299"/>
      <c r="K20" s="299"/>
    </row>
    <row r="21" spans="1:11" s="17" customFormat="1" ht="25.5" hidden="1">
      <c r="A21" s="301"/>
      <c r="B21" s="301" t="s">
        <v>28</v>
      </c>
      <c r="C21" s="155" t="s">
        <v>187</v>
      </c>
      <c r="D21" s="298">
        <f t="shared" si="2"/>
        <v>0</v>
      </c>
      <c r="E21" s="298">
        <v>0</v>
      </c>
      <c r="F21" s="298">
        <f t="shared" si="0"/>
        <v>0</v>
      </c>
      <c r="G21" s="298">
        <f t="shared" si="1"/>
        <v>2999653</v>
      </c>
      <c r="H21" s="253">
        <v>0</v>
      </c>
      <c r="I21" s="253">
        <v>0</v>
      </c>
      <c r="J21" s="299"/>
      <c r="K21" s="299"/>
    </row>
    <row r="22" spans="1:11" s="130" customFormat="1" ht="12.75" hidden="1">
      <c r="A22" s="300" t="s">
        <v>52</v>
      </c>
      <c r="B22" s="300"/>
      <c r="C22" s="238" t="s">
        <v>192</v>
      </c>
      <c r="D22" s="253">
        <f t="shared" si="2"/>
        <v>0</v>
      </c>
      <c r="E22" s="253">
        <f>E24+E25</f>
        <v>0</v>
      </c>
      <c r="F22" s="298">
        <f t="shared" si="0"/>
        <v>0</v>
      </c>
      <c r="G22" s="298">
        <f t="shared" si="1"/>
        <v>2999653</v>
      </c>
      <c r="H22" s="253">
        <v>0</v>
      </c>
      <c r="I22" s="253">
        <v>0</v>
      </c>
      <c r="J22" s="185"/>
      <c r="K22" s="185"/>
    </row>
    <row r="23" spans="1:11" s="17" customFormat="1" ht="12.75" hidden="1">
      <c r="A23" s="301"/>
      <c r="B23" s="301" t="s">
        <v>53</v>
      </c>
      <c r="C23" s="155" t="s">
        <v>193</v>
      </c>
      <c r="D23" s="298">
        <f>E23+G23+I23</f>
        <v>0</v>
      </c>
      <c r="E23" s="298">
        <v>0</v>
      </c>
      <c r="F23" s="298">
        <f t="shared" si="0"/>
        <v>0</v>
      </c>
      <c r="G23" s="298">
        <f t="shared" si="1"/>
        <v>2999653</v>
      </c>
      <c r="H23" s="253">
        <v>0</v>
      </c>
      <c r="I23" s="253">
        <v>0</v>
      </c>
      <c r="J23" s="299"/>
      <c r="K23" s="299"/>
    </row>
    <row r="24" spans="1:11" s="17" customFormat="1" ht="12.75" hidden="1">
      <c r="A24" s="301"/>
      <c r="B24" s="301" t="s">
        <v>53</v>
      </c>
      <c r="C24" s="155" t="s">
        <v>348</v>
      </c>
      <c r="D24" s="298">
        <f>I24+H24+G24+E24</f>
        <v>0</v>
      </c>
      <c r="E24" s="298">
        <v>0</v>
      </c>
      <c r="F24" s="298">
        <f t="shared" si="0"/>
        <v>0</v>
      </c>
      <c r="G24" s="298">
        <f t="shared" si="1"/>
        <v>2999653</v>
      </c>
      <c r="H24" s="253">
        <v>0</v>
      </c>
      <c r="I24" s="253">
        <v>0</v>
      </c>
      <c r="J24" s="299"/>
      <c r="K24" s="299"/>
    </row>
    <row r="25" spans="1:11" s="17" customFormat="1" ht="12.75" hidden="1">
      <c r="A25" s="301"/>
      <c r="B25" s="301" t="s">
        <v>274</v>
      </c>
      <c r="C25" s="155" t="s">
        <v>181</v>
      </c>
      <c r="D25" s="298">
        <f>I25+H25+G25+E25</f>
        <v>0</v>
      </c>
      <c r="E25" s="298">
        <v>0</v>
      </c>
      <c r="F25" s="298">
        <f t="shared" si="0"/>
        <v>0</v>
      </c>
      <c r="G25" s="298">
        <f t="shared" si="1"/>
        <v>2999653</v>
      </c>
      <c r="H25" s="253">
        <v>0</v>
      </c>
      <c r="I25" s="253">
        <v>0</v>
      </c>
      <c r="J25" s="299"/>
      <c r="K25" s="299"/>
    </row>
    <row r="26" spans="1:11" s="17" customFormat="1" ht="12.75" hidden="1">
      <c r="A26" s="300" t="s">
        <v>196</v>
      </c>
      <c r="B26" s="301"/>
      <c r="C26" s="238" t="s">
        <v>349</v>
      </c>
      <c r="D26" s="253">
        <v>80000</v>
      </c>
      <c r="E26" s="253">
        <v>80000</v>
      </c>
      <c r="F26" s="298">
        <f t="shared" si="0"/>
        <v>160000</v>
      </c>
      <c r="G26" s="298">
        <f t="shared" si="1"/>
        <v>160000</v>
      </c>
      <c r="H26" s="253">
        <v>0</v>
      </c>
      <c r="I26" s="253">
        <v>0</v>
      </c>
      <c r="J26" s="299"/>
      <c r="K26" s="299"/>
    </row>
    <row r="27" spans="1:11" s="17" customFormat="1" ht="12.75" hidden="1">
      <c r="A27" s="301"/>
      <c r="B27" s="301" t="s">
        <v>227</v>
      </c>
      <c r="C27" s="155" t="s">
        <v>350</v>
      </c>
      <c r="D27" s="298">
        <v>0</v>
      </c>
      <c r="E27" s="298">
        <v>0</v>
      </c>
      <c r="F27" s="298">
        <f t="shared" si="0"/>
        <v>0</v>
      </c>
      <c r="G27" s="298">
        <f t="shared" si="1"/>
        <v>0</v>
      </c>
      <c r="H27" s="253">
        <v>0</v>
      </c>
      <c r="I27" s="253">
        <v>0</v>
      </c>
      <c r="J27" s="299"/>
      <c r="K27" s="299"/>
    </row>
    <row r="28" spans="1:11" s="17" customFormat="1" ht="12.75" hidden="1">
      <c r="A28" s="301"/>
      <c r="B28" s="301" t="s">
        <v>274</v>
      </c>
      <c r="C28" s="155" t="s">
        <v>181</v>
      </c>
      <c r="D28" s="298">
        <v>0</v>
      </c>
      <c r="E28" s="298">
        <v>0</v>
      </c>
      <c r="F28" s="298">
        <f t="shared" si="0"/>
        <v>0</v>
      </c>
      <c r="G28" s="298">
        <f t="shared" si="1"/>
        <v>0</v>
      </c>
      <c r="H28" s="253">
        <v>0</v>
      </c>
      <c r="I28" s="253">
        <v>0</v>
      </c>
      <c r="J28" s="299"/>
      <c r="K28" s="299"/>
    </row>
    <row r="29" spans="1:11" s="130" customFormat="1" ht="12.75" hidden="1">
      <c r="A29" s="300" t="s">
        <v>56</v>
      </c>
      <c r="B29" s="300"/>
      <c r="C29" s="238" t="s">
        <v>124</v>
      </c>
      <c r="D29" s="253">
        <v>46000</v>
      </c>
      <c r="E29" s="253">
        <v>46000</v>
      </c>
      <c r="F29" s="298">
        <f t="shared" si="0"/>
        <v>92000</v>
      </c>
      <c r="G29" s="298">
        <f t="shared" si="1"/>
        <v>92000</v>
      </c>
      <c r="H29" s="253">
        <v>0</v>
      </c>
      <c r="I29" s="253">
        <v>0</v>
      </c>
      <c r="J29" s="185"/>
      <c r="K29" s="185"/>
    </row>
    <row r="30" spans="1:11" s="17" customFormat="1" ht="12.75" hidden="1">
      <c r="A30" s="301"/>
      <c r="B30" s="301" t="s">
        <v>57</v>
      </c>
      <c r="C30" s="155" t="s">
        <v>199</v>
      </c>
      <c r="D30" s="298">
        <v>0</v>
      </c>
      <c r="E30" s="298">
        <v>0</v>
      </c>
      <c r="F30" s="298">
        <f t="shared" si="0"/>
        <v>0</v>
      </c>
      <c r="G30" s="298">
        <f t="shared" si="1"/>
        <v>0</v>
      </c>
      <c r="H30" s="253">
        <v>0</v>
      </c>
      <c r="I30" s="253">
        <v>0</v>
      </c>
      <c r="J30" s="299"/>
      <c r="K30" s="299"/>
    </row>
    <row r="31" spans="1:11" s="17" customFormat="1" ht="12.75" hidden="1">
      <c r="A31" s="301"/>
      <c r="B31" s="301" t="s">
        <v>238</v>
      </c>
      <c r="C31" s="155" t="s">
        <v>351</v>
      </c>
      <c r="D31" s="298">
        <f>E31+G31+I31</f>
        <v>0</v>
      </c>
      <c r="E31" s="298">
        <v>0</v>
      </c>
      <c r="F31" s="298">
        <f t="shared" si="0"/>
        <v>0</v>
      </c>
      <c r="G31" s="298">
        <f t="shared" si="1"/>
        <v>2999653</v>
      </c>
      <c r="H31" s="253">
        <v>0</v>
      </c>
      <c r="I31" s="253">
        <v>0</v>
      </c>
      <c r="J31" s="299"/>
      <c r="K31" s="299"/>
    </row>
    <row r="32" spans="1:11" s="17" customFormat="1" ht="12.75" hidden="1">
      <c r="A32" s="301"/>
      <c r="B32" s="301" t="s">
        <v>129</v>
      </c>
      <c r="C32" s="155" t="s">
        <v>130</v>
      </c>
      <c r="D32" s="298">
        <v>0</v>
      </c>
      <c r="E32" s="298">
        <v>0</v>
      </c>
      <c r="F32" s="298">
        <f t="shared" si="0"/>
        <v>0</v>
      </c>
      <c r="G32" s="298">
        <f t="shared" si="1"/>
        <v>0</v>
      </c>
      <c r="H32" s="253">
        <v>0</v>
      </c>
      <c r="I32" s="253">
        <v>0</v>
      </c>
      <c r="J32" s="299"/>
      <c r="K32" s="299"/>
    </row>
    <row r="33" spans="1:11" s="17" customFormat="1" ht="12.75" hidden="1">
      <c r="A33" s="300" t="s">
        <v>56</v>
      </c>
      <c r="B33" s="300"/>
      <c r="C33" s="238" t="s">
        <v>124</v>
      </c>
      <c r="D33" s="253">
        <f aca="true" t="shared" si="3" ref="D33:D42">I33+H33+G33+E33</f>
        <v>0</v>
      </c>
      <c r="E33" s="253">
        <f>E34</f>
        <v>0</v>
      </c>
      <c r="F33" s="298">
        <f t="shared" si="0"/>
        <v>0</v>
      </c>
      <c r="G33" s="298">
        <f t="shared" si="1"/>
        <v>2999653</v>
      </c>
      <c r="H33" s="253">
        <v>0</v>
      </c>
      <c r="I33" s="253">
        <v>0</v>
      </c>
      <c r="J33" s="299"/>
      <c r="K33" s="299"/>
    </row>
    <row r="34" spans="1:11" s="17" customFormat="1" ht="12.75" hidden="1">
      <c r="A34" s="301"/>
      <c r="B34" s="301" t="s">
        <v>57</v>
      </c>
      <c r="C34" s="155" t="s">
        <v>199</v>
      </c>
      <c r="D34" s="298">
        <f t="shared" si="3"/>
        <v>0</v>
      </c>
      <c r="E34" s="298">
        <v>0</v>
      </c>
      <c r="F34" s="298">
        <f t="shared" si="0"/>
        <v>0</v>
      </c>
      <c r="G34" s="298">
        <f t="shared" si="1"/>
        <v>2999653</v>
      </c>
      <c r="H34" s="253">
        <v>0</v>
      </c>
      <c r="I34" s="253">
        <v>0</v>
      </c>
      <c r="J34" s="299"/>
      <c r="K34" s="299"/>
    </row>
    <row r="35" spans="1:11" s="130" customFormat="1" ht="25.5" hidden="1">
      <c r="A35" s="300" t="s">
        <v>200</v>
      </c>
      <c r="B35" s="300"/>
      <c r="C35" s="251" t="s">
        <v>201</v>
      </c>
      <c r="D35" s="253">
        <f t="shared" si="3"/>
        <v>0</v>
      </c>
      <c r="E35" s="253">
        <f>E36</f>
        <v>0</v>
      </c>
      <c r="F35" s="298">
        <f t="shared" si="0"/>
        <v>0</v>
      </c>
      <c r="G35" s="298">
        <f t="shared" si="1"/>
        <v>2999653</v>
      </c>
      <c r="H35" s="253">
        <v>0</v>
      </c>
      <c r="I35" s="253">
        <v>0</v>
      </c>
      <c r="J35" s="185"/>
      <c r="K35" s="185"/>
    </row>
    <row r="36" spans="1:11" s="17" customFormat="1" ht="12.75" hidden="1">
      <c r="A36" s="301"/>
      <c r="B36" s="301" t="s">
        <v>202</v>
      </c>
      <c r="C36" s="252" t="s">
        <v>203</v>
      </c>
      <c r="D36" s="298">
        <f>I36+H36+G36+E36</f>
        <v>0</v>
      </c>
      <c r="E36" s="298">
        <v>0</v>
      </c>
      <c r="F36" s="298">
        <f t="shared" si="0"/>
        <v>0</v>
      </c>
      <c r="G36" s="298">
        <f t="shared" si="1"/>
        <v>2999653</v>
      </c>
      <c r="H36" s="253">
        <v>0</v>
      </c>
      <c r="I36" s="253">
        <v>0</v>
      </c>
      <c r="J36" s="299"/>
      <c r="K36" s="299"/>
    </row>
    <row r="37" spans="1:11" s="130" customFormat="1" ht="26.25" customHeight="1" hidden="1">
      <c r="A37" s="300" t="s">
        <v>223</v>
      </c>
      <c r="B37" s="300"/>
      <c r="C37" s="238" t="s">
        <v>224</v>
      </c>
      <c r="D37" s="253">
        <f>I37+H37+G37+E37</f>
        <v>0</v>
      </c>
      <c r="E37" s="253">
        <f>E39+E40</f>
        <v>0</v>
      </c>
      <c r="F37" s="298">
        <f t="shared" si="0"/>
        <v>0</v>
      </c>
      <c r="G37" s="298">
        <f t="shared" si="1"/>
        <v>2999653</v>
      </c>
      <c r="H37" s="253">
        <v>0</v>
      </c>
      <c r="I37" s="253">
        <v>0</v>
      </c>
      <c r="J37" s="185"/>
      <c r="K37" s="185"/>
    </row>
    <row r="38" spans="1:11" s="17" customFormat="1" ht="27.75" customHeight="1" hidden="1">
      <c r="A38" s="301"/>
      <c r="B38" s="301" t="s">
        <v>272</v>
      </c>
      <c r="C38" s="155" t="s">
        <v>273</v>
      </c>
      <c r="D38" s="298">
        <f t="shared" si="3"/>
        <v>0</v>
      </c>
      <c r="E38" s="298">
        <v>0</v>
      </c>
      <c r="F38" s="298">
        <f t="shared" si="0"/>
        <v>0</v>
      </c>
      <c r="G38" s="298">
        <f t="shared" si="1"/>
        <v>2999653</v>
      </c>
      <c r="H38" s="253">
        <v>0</v>
      </c>
      <c r="I38" s="253">
        <v>0</v>
      </c>
      <c r="J38" s="299"/>
      <c r="K38" s="299"/>
    </row>
    <row r="39" spans="1:11" s="17" customFormat="1" ht="29.25" customHeight="1" hidden="1">
      <c r="A39" s="301"/>
      <c r="B39" s="301" t="s">
        <v>272</v>
      </c>
      <c r="C39" s="155" t="s">
        <v>273</v>
      </c>
      <c r="D39" s="298">
        <f>I39+H39+G39+E39</f>
        <v>0</v>
      </c>
      <c r="E39" s="298">
        <v>0</v>
      </c>
      <c r="F39" s="298">
        <f t="shared" si="0"/>
        <v>0</v>
      </c>
      <c r="G39" s="298">
        <f t="shared" si="1"/>
        <v>2999653</v>
      </c>
      <c r="H39" s="253">
        <v>0</v>
      </c>
      <c r="I39" s="253">
        <v>0</v>
      </c>
      <c r="J39" s="299"/>
      <c r="K39" s="299"/>
    </row>
    <row r="40" spans="1:11" s="17" customFormat="1" ht="20.25" customHeight="1" hidden="1">
      <c r="A40" s="301"/>
      <c r="B40" s="301" t="s">
        <v>225</v>
      </c>
      <c r="C40" s="155" t="s">
        <v>226</v>
      </c>
      <c r="D40" s="298">
        <f t="shared" si="3"/>
        <v>0</v>
      </c>
      <c r="E40" s="298">
        <v>0</v>
      </c>
      <c r="F40" s="298">
        <f t="shared" si="0"/>
        <v>0</v>
      </c>
      <c r="G40" s="298">
        <f t="shared" si="1"/>
        <v>2999653</v>
      </c>
      <c r="H40" s="253">
        <v>0</v>
      </c>
      <c r="I40" s="253">
        <v>0</v>
      </c>
      <c r="J40" s="299"/>
      <c r="K40" s="299"/>
    </row>
    <row r="41" spans="1:11" s="130" customFormat="1" ht="12" customHeight="1" hidden="1">
      <c r="A41" s="300" t="s">
        <v>205</v>
      </c>
      <c r="B41" s="300"/>
      <c r="C41" s="238" t="s">
        <v>281</v>
      </c>
      <c r="D41" s="253">
        <f t="shared" si="3"/>
        <v>0</v>
      </c>
      <c r="E41" s="253">
        <f>E42</f>
        <v>0</v>
      </c>
      <c r="F41" s="298">
        <f t="shared" si="0"/>
        <v>0</v>
      </c>
      <c r="G41" s="298">
        <f t="shared" si="1"/>
        <v>2999653</v>
      </c>
      <c r="H41" s="253">
        <v>0</v>
      </c>
      <c r="I41" s="253">
        <v>0</v>
      </c>
      <c r="J41" s="185"/>
      <c r="K41" s="185"/>
    </row>
    <row r="42" spans="1:11" s="17" customFormat="1" ht="30" customHeight="1" hidden="1">
      <c r="A42" s="301"/>
      <c r="B42" s="301" t="s">
        <v>276</v>
      </c>
      <c r="C42" s="155" t="s">
        <v>277</v>
      </c>
      <c r="D42" s="298">
        <f t="shared" si="3"/>
        <v>0</v>
      </c>
      <c r="E42" s="298">
        <v>0</v>
      </c>
      <c r="F42" s="298">
        <f t="shared" si="0"/>
        <v>0</v>
      </c>
      <c r="G42" s="298">
        <f t="shared" si="1"/>
        <v>2999653</v>
      </c>
      <c r="H42" s="253">
        <v>0</v>
      </c>
      <c r="I42" s="253">
        <v>0</v>
      </c>
      <c r="J42" s="299"/>
      <c r="K42" s="299"/>
    </row>
    <row r="43" spans="1:11" s="17" customFormat="1" ht="30" customHeight="1">
      <c r="A43" s="301"/>
      <c r="B43" s="301" t="s">
        <v>185</v>
      </c>
      <c r="C43" s="155" t="s">
        <v>263</v>
      </c>
      <c r="D43" s="298">
        <v>2959897</v>
      </c>
      <c r="E43" s="298">
        <v>204000</v>
      </c>
      <c r="F43" s="298">
        <f>D43+E43</f>
        <v>3163897</v>
      </c>
      <c r="G43" s="298">
        <v>204000</v>
      </c>
      <c r="H43" s="298">
        <v>320889</v>
      </c>
      <c r="I43" s="298">
        <v>0</v>
      </c>
      <c r="J43" s="299">
        <v>0</v>
      </c>
      <c r="K43" s="402">
        <v>0</v>
      </c>
    </row>
    <row r="44" spans="1:11" s="130" customFormat="1" ht="18.75" customHeight="1">
      <c r="A44" s="300" t="s">
        <v>56</v>
      </c>
      <c r="B44" s="300"/>
      <c r="C44" s="238" t="s">
        <v>124</v>
      </c>
      <c r="D44" s="253">
        <v>962462</v>
      </c>
      <c r="E44" s="253">
        <v>25700</v>
      </c>
      <c r="F44" s="253">
        <f t="shared" si="0"/>
        <v>988162</v>
      </c>
      <c r="G44" s="253">
        <f t="shared" si="1"/>
        <v>988162</v>
      </c>
      <c r="H44" s="253">
        <v>0</v>
      </c>
      <c r="I44" s="253">
        <v>0</v>
      </c>
      <c r="J44" s="185">
        <v>0</v>
      </c>
      <c r="K44" s="185">
        <v>0</v>
      </c>
    </row>
    <row r="45" spans="1:11" s="17" customFormat="1" ht="25.5" customHeight="1">
      <c r="A45" s="301"/>
      <c r="B45" s="301" t="s">
        <v>127</v>
      </c>
      <c r="C45" s="155" t="s">
        <v>128</v>
      </c>
      <c r="D45" s="298">
        <v>802462</v>
      </c>
      <c r="E45" s="298">
        <v>25700</v>
      </c>
      <c r="F45" s="298">
        <f t="shared" si="0"/>
        <v>828162</v>
      </c>
      <c r="G45" s="298">
        <v>25700</v>
      </c>
      <c r="H45" s="298">
        <v>0</v>
      </c>
      <c r="I45" s="298">
        <v>0</v>
      </c>
      <c r="J45" s="299">
        <v>0</v>
      </c>
      <c r="K45" s="299">
        <v>0</v>
      </c>
    </row>
    <row r="46" spans="1:11" s="254" customFormat="1" ht="24.75" customHeight="1">
      <c r="A46" s="466" t="s">
        <v>7</v>
      </c>
      <c r="B46" s="467"/>
      <c r="C46" s="467"/>
      <c r="D46" s="253">
        <v>8654683</v>
      </c>
      <c r="E46" s="253">
        <f>346589-116889</f>
        <v>229700</v>
      </c>
      <c r="F46" s="253">
        <f t="shared" si="0"/>
        <v>8884383</v>
      </c>
      <c r="G46" s="253">
        <f>F46-K46</f>
        <v>8303245</v>
      </c>
      <c r="H46" s="253">
        <v>320889</v>
      </c>
      <c r="I46" s="253">
        <f>I7+I10+I13+I15+I37</f>
        <v>0</v>
      </c>
      <c r="J46" s="299">
        <v>0</v>
      </c>
      <c r="K46" s="174">
        <v>581138</v>
      </c>
    </row>
  </sheetData>
  <sheetProtection/>
  <mergeCells count="9">
    <mergeCell ref="J4:J5"/>
    <mergeCell ref="K4:K5"/>
    <mergeCell ref="A46:C46"/>
    <mergeCell ref="G4:G5"/>
    <mergeCell ref="I4:I5"/>
    <mergeCell ref="A4:A5"/>
    <mergeCell ref="B4:B5"/>
    <mergeCell ref="C4:C5"/>
    <mergeCell ref="D4:F5"/>
  </mergeCells>
  <printOptions/>
  <pageMargins left="0.3937007874015748" right="0.3937007874015748" top="0.984251968503937" bottom="0.984251968503937" header="0.5118110236220472" footer="0.5118110236220472"/>
  <pageSetup fitToWidth="0" horizontalDpi="600" verticalDpi="600" orientation="landscape" paperSize="9" r:id="rId4"/>
  <headerFooter alignWithMargins="0">
    <oddFooter>&amp;L &amp;C&amp;"Arial,Kursywa"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36857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R14" sqref="R14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8.421875" style="0" customWidth="1"/>
    <col min="4" max="4" width="11.8515625" style="0" customWidth="1"/>
    <col min="5" max="5" width="10.28125" style="0" customWidth="1"/>
    <col min="6" max="7" width="11.7109375" style="0" customWidth="1"/>
    <col min="8" max="8" width="10.8515625" style="0" customWidth="1"/>
    <col min="9" max="9" width="11.8515625" style="0" customWidth="1"/>
    <col min="10" max="10" width="12.00390625" style="0" customWidth="1"/>
    <col min="11" max="11" width="12.140625" style="0" customWidth="1"/>
  </cols>
  <sheetData>
    <row r="1" spans="1:11" ht="12.75">
      <c r="A1" s="27"/>
      <c r="B1" s="27"/>
      <c r="C1" s="27"/>
      <c r="D1" s="27"/>
      <c r="E1" s="27"/>
      <c r="F1" s="37"/>
      <c r="G1" s="37"/>
      <c r="H1" s="2"/>
      <c r="I1" s="2"/>
      <c r="J1" s="2"/>
      <c r="K1" s="2" t="s">
        <v>410</v>
      </c>
    </row>
    <row r="2" spans="1:11" ht="12.75">
      <c r="A2" s="27"/>
      <c r="B2" s="27"/>
      <c r="C2" s="27"/>
      <c r="D2" s="27"/>
      <c r="E2" s="27"/>
      <c r="F2" s="37"/>
      <c r="G2" s="37"/>
      <c r="H2" s="2"/>
      <c r="I2" s="2"/>
      <c r="J2" s="2"/>
      <c r="K2" s="2" t="s">
        <v>330</v>
      </c>
    </row>
    <row r="3" spans="1:11" ht="12.75">
      <c r="A3" s="27"/>
      <c r="B3" s="27"/>
      <c r="C3" s="27"/>
      <c r="D3" s="27"/>
      <c r="E3" s="27"/>
      <c r="F3" s="37"/>
      <c r="G3" s="37"/>
      <c r="H3" s="2"/>
      <c r="I3" s="2"/>
      <c r="J3" s="2"/>
      <c r="K3" s="2"/>
    </row>
    <row r="4" spans="1:11" ht="12.75">
      <c r="A4" s="27"/>
      <c r="B4" s="27"/>
      <c r="C4" s="27"/>
      <c r="D4" s="27"/>
      <c r="E4" s="27"/>
      <c r="F4" s="37"/>
      <c r="G4" s="37"/>
      <c r="H4" s="2"/>
      <c r="I4" s="2"/>
      <c r="J4" s="2"/>
      <c r="K4" s="2"/>
    </row>
    <row r="5" spans="1:11" ht="15.75">
      <c r="A5" s="477" t="s">
        <v>295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</row>
    <row r="6" spans="1:11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2.75" customHeight="1">
      <c r="A8" s="478" t="s">
        <v>0</v>
      </c>
      <c r="B8" s="478" t="s">
        <v>3</v>
      </c>
      <c r="C8" s="478" t="s">
        <v>296</v>
      </c>
      <c r="D8" s="474" t="s">
        <v>297</v>
      </c>
      <c r="E8" s="475"/>
      <c r="F8" s="476"/>
      <c r="G8" s="474" t="s">
        <v>298</v>
      </c>
      <c r="H8" s="475"/>
      <c r="I8" s="476"/>
      <c r="J8" s="480" t="s">
        <v>80</v>
      </c>
      <c r="K8" s="480"/>
    </row>
    <row r="9" spans="1:11" ht="39" customHeight="1">
      <c r="A9" s="479"/>
      <c r="B9" s="479"/>
      <c r="C9" s="479"/>
      <c r="D9" s="166" t="s">
        <v>302</v>
      </c>
      <c r="E9" s="167" t="s">
        <v>20</v>
      </c>
      <c r="F9" s="165" t="s">
        <v>303</v>
      </c>
      <c r="G9" s="166" t="s">
        <v>302</v>
      </c>
      <c r="H9" s="167" t="s">
        <v>20</v>
      </c>
      <c r="I9" s="173" t="s">
        <v>123</v>
      </c>
      <c r="J9" s="165" t="s">
        <v>299</v>
      </c>
      <c r="K9" s="165" t="s">
        <v>300</v>
      </c>
    </row>
    <row r="10" spans="1:1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</row>
    <row r="11" spans="1:11" ht="12.75" hidden="1">
      <c r="A11" s="184" t="s">
        <v>229</v>
      </c>
      <c r="B11" s="185"/>
      <c r="C11" s="181" t="s">
        <v>230</v>
      </c>
      <c r="D11" s="172">
        <v>3200</v>
      </c>
      <c r="E11" s="172">
        <f>E12</f>
        <v>0</v>
      </c>
      <c r="F11" s="172">
        <f>D11+E11</f>
        <v>3200</v>
      </c>
      <c r="G11" s="172">
        <v>3200</v>
      </c>
      <c r="H11" s="172">
        <f>H12</f>
        <v>0</v>
      </c>
      <c r="I11" s="172">
        <f>G11+H11</f>
        <v>3200</v>
      </c>
      <c r="J11" s="174">
        <f>I11-K11</f>
        <v>3200</v>
      </c>
      <c r="K11" s="172">
        <f>K20</f>
        <v>0</v>
      </c>
    </row>
    <row r="12" spans="1:11" ht="114.75" hidden="1">
      <c r="A12" s="186"/>
      <c r="B12" s="187" t="s">
        <v>242</v>
      </c>
      <c r="C12" s="155" t="s">
        <v>248</v>
      </c>
      <c r="D12" s="44">
        <v>3200</v>
      </c>
      <c r="E12" s="44">
        <v>0</v>
      </c>
      <c r="F12" s="44">
        <f>D12+E12</f>
        <v>3200</v>
      </c>
      <c r="G12" s="44">
        <v>3200</v>
      </c>
      <c r="H12" s="44">
        <v>0</v>
      </c>
      <c r="I12" s="44">
        <f>G12+H12</f>
        <v>3200</v>
      </c>
      <c r="J12" s="44">
        <v>0</v>
      </c>
      <c r="K12" s="44">
        <v>0</v>
      </c>
    </row>
    <row r="13" spans="1:11" s="130" customFormat="1" ht="12.75">
      <c r="A13" s="398">
        <v>801</v>
      </c>
      <c r="B13" s="184"/>
      <c r="C13" s="238" t="s">
        <v>124</v>
      </c>
      <c r="D13" s="172">
        <v>35938</v>
      </c>
      <c r="E13" s="172">
        <v>9903</v>
      </c>
      <c r="F13" s="172">
        <f>D13+E13</f>
        <v>45841</v>
      </c>
      <c r="G13" s="172">
        <v>35938</v>
      </c>
      <c r="H13" s="172">
        <v>9903</v>
      </c>
      <c r="I13" s="172">
        <f>G13+H13</f>
        <v>45841</v>
      </c>
      <c r="J13" s="172">
        <v>45841</v>
      </c>
      <c r="K13" s="172">
        <v>0</v>
      </c>
    </row>
    <row r="14" spans="1:11" ht="63.75">
      <c r="A14" s="186"/>
      <c r="B14" s="304" t="s">
        <v>408</v>
      </c>
      <c r="C14" s="16" t="s">
        <v>409</v>
      </c>
      <c r="D14" s="44">
        <v>35938</v>
      </c>
      <c r="E14" s="44">
        <v>9903</v>
      </c>
      <c r="F14" s="44">
        <f>D14+E14</f>
        <v>45841</v>
      </c>
      <c r="G14" s="44">
        <v>35938</v>
      </c>
      <c r="H14" s="44">
        <v>9903</v>
      </c>
      <c r="I14" s="44">
        <v>45841</v>
      </c>
      <c r="J14" s="44">
        <v>9903</v>
      </c>
      <c r="K14" s="44">
        <v>0</v>
      </c>
    </row>
    <row r="15" spans="1:11" ht="76.5" hidden="1">
      <c r="A15" s="303"/>
      <c r="B15" s="385">
        <v>85502</v>
      </c>
      <c r="C15" s="155" t="s">
        <v>232</v>
      </c>
      <c r="D15" s="44">
        <v>1676000</v>
      </c>
      <c r="E15" s="44">
        <v>0</v>
      </c>
      <c r="F15" s="44">
        <f aca="true" t="shared" si="0" ref="F15:F24">D15+E15</f>
        <v>1676000</v>
      </c>
      <c r="G15" s="44">
        <v>1676000</v>
      </c>
      <c r="H15" s="44">
        <v>-1398</v>
      </c>
      <c r="I15" s="44">
        <f aca="true" t="shared" si="1" ref="I15:I24">G15+H15</f>
        <v>1674602</v>
      </c>
      <c r="J15" s="44">
        <v>-1398</v>
      </c>
      <c r="K15" s="44">
        <v>0</v>
      </c>
    </row>
    <row r="16" spans="1:11" ht="76.5" hidden="1">
      <c r="A16" s="303"/>
      <c r="B16" s="385">
        <v>85502</v>
      </c>
      <c r="C16" s="155" t="s">
        <v>232</v>
      </c>
      <c r="D16" s="44">
        <v>1676000</v>
      </c>
      <c r="E16" s="44">
        <v>0</v>
      </c>
      <c r="F16" s="44">
        <f t="shared" si="0"/>
        <v>1676000</v>
      </c>
      <c r="G16" s="44">
        <v>1674602</v>
      </c>
      <c r="H16" s="44">
        <v>1398</v>
      </c>
      <c r="I16" s="44">
        <f t="shared" si="1"/>
        <v>1676000</v>
      </c>
      <c r="J16" s="44">
        <v>1398</v>
      </c>
      <c r="K16" s="44">
        <v>0</v>
      </c>
    </row>
    <row r="17" spans="1:11" ht="12.75" hidden="1">
      <c r="A17" s="303"/>
      <c r="B17" s="385">
        <v>85503</v>
      </c>
      <c r="C17" s="155" t="s">
        <v>319</v>
      </c>
      <c r="D17" s="44">
        <v>0</v>
      </c>
      <c r="E17" s="44">
        <v>0</v>
      </c>
      <c r="F17" s="44">
        <f t="shared" si="0"/>
        <v>0</v>
      </c>
      <c r="G17" s="44">
        <v>0</v>
      </c>
      <c r="H17" s="44">
        <v>0</v>
      </c>
      <c r="I17" s="44">
        <f t="shared" si="1"/>
        <v>0</v>
      </c>
      <c r="J17" s="44">
        <v>0</v>
      </c>
      <c r="K17" s="44">
        <v>0</v>
      </c>
    </row>
    <row r="18" spans="1:11" ht="76.5" hidden="1">
      <c r="A18" s="303"/>
      <c r="B18" s="385">
        <v>85502</v>
      </c>
      <c r="C18" s="155" t="s">
        <v>232</v>
      </c>
      <c r="D18" s="44">
        <v>1647786</v>
      </c>
      <c r="E18" s="44">
        <v>0</v>
      </c>
      <c r="F18" s="44">
        <f t="shared" si="0"/>
        <v>1647786</v>
      </c>
      <c r="G18" s="44">
        <v>1647786</v>
      </c>
      <c r="H18" s="44">
        <v>0</v>
      </c>
      <c r="I18" s="44">
        <f t="shared" si="1"/>
        <v>1647786</v>
      </c>
      <c r="J18" s="44">
        <v>0</v>
      </c>
      <c r="K18" s="44">
        <v>0</v>
      </c>
    </row>
    <row r="19" spans="1:11" ht="12.75" hidden="1">
      <c r="A19" s="303"/>
      <c r="B19" s="385">
        <v>80110</v>
      </c>
      <c r="C19" s="155" t="s">
        <v>130</v>
      </c>
      <c r="D19" s="44">
        <v>0</v>
      </c>
      <c r="E19" s="44">
        <v>0</v>
      </c>
      <c r="F19" s="44">
        <f t="shared" si="0"/>
        <v>0</v>
      </c>
      <c r="G19" s="44">
        <v>0</v>
      </c>
      <c r="H19" s="44">
        <v>0</v>
      </c>
      <c r="I19" s="44">
        <f t="shared" si="1"/>
        <v>0</v>
      </c>
      <c r="J19" s="44">
        <v>0</v>
      </c>
      <c r="K19" s="44">
        <v>0</v>
      </c>
    </row>
    <row r="20" spans="1:11" ht="127.5" hidden="1">
      <c r="A20" s="303"/>
      <c r="B20" s="385">
        <v>80150</v>
      </c>
      <c r="C20" s="183" t="s">
        <v>322</v>
      </c>
      <c r="D20" s="44">
        <v>0</v>
      </c>
      <c r="E20" s="44">
        <v>0</v>
      </c>
      <c r="F20" s="44">
        <f t="shared" si="0"/>
        <v>0</v>
      </c>
      <c r="G20" s="44">
        <v>0</v>
      </c>
      <c r="H20" s="44">
        <v>0</v>
      </c>
      <c r="I20" s="44">
        <f t="shared" si="1"/>
        <v>0</v>
      </c>
      <c r="J20" s="44">
        <v>0</v>
      </c>
      <c r="K20" s="44">
        <v>0</v>
      </c>
    </row>
    <row r="21" spans="1:11" ht="69" customHeight="1" hidden="1">
      <c r="A21" s="318">
        <v>751</v>
      </c>
      <c r="B21" s="386"/>
      <c r="C21" s="182" t="s">
        <v>267</v>
      </c>
      <c r="D21" s="172">
        <v>76672</v>
      </c>
      <c r="E21" s="172">
        <f>E22</f>
        <v>0</v>
      </c>
      <c r="F21" s="172">
        <f t="shared" si="0"/>
        <v>76672</v>
      </c>
      <c r="G21" s="172">
        <v>76672</v>
      </c>
      <c r="H21" s="172">
        <f>H22</f>
        <v>0</v>
      </c>
      <c r="I21" s="172">
        <f t="shared" si="1"/>
        <v>76672</v>
      </c>
      <c r="J21" s="174">
        <f>I21-K21</f>
        <v>76672</v>
      </c>
      <c r="K21" s="172">
        <f>K22</f>
        <v>0</v>
      </c>
    </row>
    <row r="22" spans="1:11" ht="38.25" hidden="1">
      <c r="A22" s="303"/>
      <c r="B22" s="385">
        <v>75101</v>
      </c>
      <c r="C22" s="43" t="s">
        <v>301</v>
      </c>
      <c r="D22" s="44">
        <v>76672</v>
      </c>
      <c r="E22" s="44">
        <v>0</v>
      </c>
      <c r="F22" s="44">
        <f t="shared" si="0"/>
        <v>76672</v>
      </c>
      <c r="G22" s="44">
        <v>76672</v>
      </c>
      <c r="H22" s="44">
        <v>0</v>
      </c>
      <c r="I22" s="44">
        <f t="shared" si="1"/>
        <v>76672</v>
      </c>
      <c r="J22" s="44">
        <f>H22</f>
        <v>0</v>
      </c>
      <c r="K22" s="44">
        <v>0</v>
      </c>
    </row>
    <row r="23" spans="1:11" ht="12.75" hidden="1">
      <c r="A23" s="318">
        <v>801</v>
      </c>
      <c r="B23" s="386"/>
      <c r="C23" s="181" t="s">
        <v>124</v>
      </c>
      <c r="D23" s="172">
        <v>94857</v>
      </c>
      <c r="E23" s="172">
        <f>E24</f>
        <v>0</v>
      </c>
      <c r="F23" s="172">
        <f t="shared" si="0"/>
        <v>94857</v>
      </c>
      <c r="G23" s="172">
        <v>94857</v>
      </c>
      <c r="H23" s="172">
        <f>H24</f>
        <v>275</v>
      </c>
      <c r="I23" s="172">
        <f t="shared" si="1"/>
        <v>95132</v>
      </c>
      <c r="J23" s="174">
        <f>I23-K23</f>
        <v>95132</v>
      </c>
      <c r="K23" s="172">
        <f>K24</f>
        <v>0</v>
      </c>
    </row>
    <row r="24" spans="1:11" ht="12.75" hidden="1">
      <c r="A24" s="303"/>
      <c r="B24" s="385">
        <v>80110</v>
      </c>
      <c r="C24" s="179" t="s">
        <v>130</v>
      </c>
      <c r="D24" s="44">
        <v>30630</v>
      </c>
      <c r="E24" s="44">
        <v>0</v>
      </c>
      <c r="F24" s="44">
        <f t="shared" si="0"/>
        <v>30630</v>
      </c>
      <c r="G24" s="44">
        <v>30630</v>
      </c>
      <c r="H24" s="44">
        <v>275</v>
      </c>
      <c r="I24" s="44">
        <f t="shared" si="1"/>
        <v>30905</v>
      </c>
      <c r="J24" s="44">
        <f>H23</f>
        <v>275</v>
      </c>
      <c r="K24" s="44">
        <v>0</v>
      </c>
    </row>
    <row r="25" spans="1:11" ht="94.5" customHeight="1" hidden="1">
      <c r="A25" s="390"/>
      <c r="B25" s="387">
        <v>85213</v>
      </c>
      <c r="C25" s="168" t="s">
        <v>248</v>
      </c>
      <c r="D25" s="127"/>
      <c r="E25" s="127"/>
      <c r="F25" s="177">
        <v>0</v>
      </c>
      <c r="G25" s="177"/>
      <c r="H25" s="177"/>
      <c r="I25" s="177">
        <v>0</v>
      </c>
      <c r="J25" s="177">
        <v>0</v>
      </c>
      <c r="K25" s="177">
        <v>0</v>
      </c>
    </row>
    <row r="26" spans="1:11" ht="12.75" hidden="1">
      <c r="A26" s="391">
        <v>855</v>
      </c>
      <c r="B26" s="388"/>
      <c r="C26" s="136" t="s">
        <v>312</v>
      </c>
      <c r="D26" s="178">
        <v>5854000</v>
      </c>
      <c r="E26" s="178">
        <f>E27+E28+E29</f>
        <v>0</v>
      </c>
      <c r="F26" s="178">
        <f aca="true" t="shared" si="2" ref="F26:F31">D26+E26</f>
        <v>5854000</v>
      </c>
      <c r="G26" s="178">
        <v>5854000</v>
      </c>
      <c r="H26" s="178">
        <f>H27+H28+H29</f>
        <v>0</v>
      </c>
      <c r="I26" s="178">
        <f aca="true" t="shared" si="3" ref="I26:I31">G26+H26</f>
        <v>5854000</v>
      </c>
      <c r="J26" s="178">
        <f>I26-K26</f>
        <v>5854000</v>
      </c>
      <c r="K26" s="178">
        <f>K29</f>
        <v>0</v>
      </c>
    </row>
    <row r="27" spans="1:11" ht="12.75" hidden="1">
      <c r="A27" s="392"/>
      <c r="B27" s="385">
        <v>85501</v>
      </c>
      <c r="C27" s="140" t="s">
        <v>308</v>
      </c>
      <c r="D27" s="180">
        <v>4284000</v>
      </c>
      <c r="E27" s="180">
        <v>0</v>
      </c>
      <c r="F27" s="97">
        <f t="shared" si="2"/>
        <v>4284000</v>
      </c>
      <c r="G27" s="97">
        <v>4284000</v>
      </c>
      <c r="H27" s="44">
        <v>0</v>
      </c>
      <c r="I27" s="44">
        <f t="shared" si="3"/>
        <v>4284000</v>
      </c>
      <c r="J27" s="44">
        <f>H27</f>
        <v>0</v>
      </c>
      <c r="K27" s="44">
        <v>0</v>
      </c>
    </row>
    <row r="28" spans="1:11" ht="76.5" hidden="1">
      <c r="A28" s="303"/>
      <c r="B28" s="385">
        <v>85502</v>
      </c>
      <c r="C28" s="140" t="s">
        <v>232</v>
      </c>
      <c r="D28" s="180">
        <v>1570000</v>
      </c>
      <c r="E28" s="180">
        <v>0</v>
      </c>
      <c r="F28" s="97">
        <f t="shared" si="2"/>
        <v>1570000</v>
      </c>
      <c r="G28" s="97">
        <v>1570000</v>
      </c>
      <c r="H28" s="44">
        <v>0</v>
      </c>
      <c r="I28" s="44">
        <f t="shared" si="3"/>
        <v>1570000</v>
      </c>
      <c r="J28" s="44">
        <f>H28</f>
        <v>0</v>
      </c>
      <c r="K28" s="44">
        <v>0</v>
      </c>
    </row>
    <row r="29" spans="1:11" ht="12.75" hidden="1">
      <c r="A29" s="303"/>
      <c r="B29" s="385">
        <v>85503</v>
      </c>
      <c r="C29" s="140" t="s">
        <v>320</v>
      </c>
      <c r="D29" s="180">
        <v>0</v>
      </c>
      <c r="E29" s="180">
        <v>0</v>
      </c>
      <c r="F29" s="97">
        <f t="shared" si="2"/>
        <v>0</v>
      </c>
      <c r="G29" s="97">
        <v>0</v>
      </c>
      <c r="H29" s="44">
        <v>0</v>
      </c>
      <c r="I29" s="44">
        <f t="shared" si="3"/>
        <v>0</v>
      </c>
      <c r="J29" s="44">
        <f>H29</f>
        <v>0</v>
      </c>
      <c r="K29" s="44">
        <v>0</v>
      </c>
    </row>
    <row r="30" spans="1:11" ht="12.75" hidden="1">
      <c r="A30" s="393"/>
      <c r="B30" s="389">
        <v>80110</v>
      </c>
      <c r="C30" s="176" t="s">
        <v>130</v>
      </c>
      <c r="D30" s="378">
        <v>0</v>
      </c>
      <c r="E30" s="378">
        <v>0</v>
      </c>
      <c r="F30" s="376">
        <f t="shared" si="2"/>
        <v>0</v>
      </c>
      <c r="G30" s="376">
        <v>0</v>
      </c>
      <c r="H30" s="377">
        <v>0</v>
      </c>
      <c r="I30" s="377">
        <f t="shared" si="3"/>
        <v>0</v>
      </c>
      <c r="J30" s="377">
        <f>H30</f>
        <v>0</v>
      </c>
      <c r="K30" s="377">
        <v>0</v>
      </c>
    </row>
    <row r="31" spans="1:11" ht="12.75">
      <c r="A31" s="169"/>
      <c r="B31" s="170"/>
      <c r="C31" s="171" t="s">
        <v>1</v>
      </c>
      <c r="D31" s="394">
        <v>6044527.59</v>
      </c>
      <c r="E31" s="394">
        <v>9903</v>
      </c>
      <c r="F31" s="379">
        <f t="shared" si="2"/>
        <v>6054430.59</v>
      </c>
      <c r="G31" s="379">
        <v>6044527.59</v>
      </c>
      <c r="H31" s="394">
        <v>9903</v>
      </c>
      <c r="I31" s="379">
        <f t="shared" si="3"/>
        <v>6054430.59</v>
      </c>
      <c r="J31" s="379">
        <v>6054430.59</v>
      </c>
      <c r="K31" s="172">
        <v>0</v>
      </c>
    </row>
    <row r="32" ht="12.75">
      <c r="G32" s="17" t="s">
        <v>310</v>
      </c>
    </row>
  </sheetData>
  <sheetProtection/>
  <mergeCells count="7">
    <mergeCell ref="D8:F8"/>
    <mergeCell ref="G8:I8"/>
    <mergeCell ref="A5:K5"/>
    <mergeCell ref="A8:A9"/>
    <mergeCell ref="B8:B9"/>
    <mergeCell ref="C8:C9"/>
    <mergeCell ref="J8:K8"/>
  </mergeCells>
  <printOptions/>
  <pageMargins left="0.7" right="0.7" top="0.75" bottom="0.75" header="0.3" footer="0.3"/>
  <pageSetup fitToHeight="1" fitToWidth="1" horizontalDpi="600" verticalDpi="600" orientation="landscape" paperSize="9" scale="9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" sqref="E2"/>
    </sheetView>
  </sheetViews>
  <sheetFormatPr defaultColWidth="9.140625" defaultRowHeight="12.75"/>
  <cols>
    <col min="4" max="4" width="54.28125" style="0" customWidth="1"/>
    <col min="5" max="5" width="25.57421875" style="0" customWidth="1"/>
    <col min="6" max="6" width="6.57421875" style="0" customWidth="1"/>
    <col min="7" max="7" width="2.57421875" style="0" hidden="1" customWidth="1"/>
    <col min="8" max="8" width="0.71875" style="0" customWidth="1"/>
    <col min="9" max="9" width="8.8515625" style="0" hidden="1" customWidth="1"/>
    <col min="10" max="10" width="8.8515625" style="0" customWidth="1"/>
    <col min="11" max="11" width="8.7109375" style="0" customWidth="1"/>
  </cols>
  <sheetData>
    <row r="1" spans="5:6" ht="12.75">
      <c r="E1" s="2" t="s">
        <v>353</v>
      </c>
      <c r="F1" s="2"/>
    </row>
    <row r="2" spans="5:6" ht="12.75">
      <c r="E2" s="2" t="s">
        <v>361</v>
      </c>
      <c r="F2" s="2"/>
    </row>
    <row r="5" spans="1:5" ht="15.75">
      <c r="A5" s="477" t="s">
        <v>352</v>
      </c>
      <c r="B5" s="477"/>
      <c r="C5" s="477"/>
      <c r="D5" s="477"/>
      <c r="E5" s="477"/>
    </row>
    <row r="6" spans="4:5" ht="12.75">
      <c r="D6" s="27"/>
      <c r="E6" s="132"/>
    </row>
    <row r="7" spans="1:5" ht="12.75">
      <c r="A7" s="484" t="s">
        <v>34</v>
      </c>
      <c r="B7" s="484" t="s">
        <v>0</v>
      </c>
      <c r="C7" s="484" t="s">
        <v>3</v>
      </c>
      <c r="D7" s="485" t="s">
        <v>208</v>
      </c>
      <c r="E7" s="486" t="s">
        <v>209</v>
      </c>
    </row>
    <row r="8" spans="1:5" ht="12.75">
      <c r="A8" s="484"/>
      <c r="B8" s="484"/>
      <c r="C8" s="484"/>
      <c r="D8" s="485"/>
      <c r="E8" s="487"/>
    </row>
    <row r="9" spans="1:5" ht="12.75">
      <c r="A9" s="484"/>
      <c r="B9" s="484"/>
      <c r="C9" s="484"/>
      <c r="D9" s="485"/>
      <c r="E9" s="488"/>
    </row>
    <row r="10" spans="1:5" ht="12.75">
      <c r="A10" s="41">
        <v>1</v>
      </c>
      <c r="B10" s="41">
        <v>2</v>
      </c>
      <c r="C10" s="41">
        <v>3</v>
      </c>
      <c r="D10" s="41">
        <v>4</v>
      </c>
      <c r="E10" s="42">
        <v>5</v>
      </c>
    </row>
    <row r="11" spans="1:5" ht="30" customHeight="1">
      <c r="A11" s="257">
        <v>1</v>
      </c>
      <c r="B11" s="257">
        <v>801</v>
      </c>
      <c r="C11" s="257">
        <v>80104</v>
      </c>
      <c r="D11" s="261" t="s">
        <v>286</v>
      </c>
      <c r="E11" s="262">
        <v>600000</v>
      </c>
    </row>
    <row r="12" spans="1:5" ht="30" customHeight="1">
      <c r="A12" s="258">
        <v>2</v>
      </c>
      <c r="B12" s="258">
        <v>801</v>
      </c>
      <c r="C12" s="258">
        <v>80149</v>
      </c>
      <c r="D12" s="263" t="s">
        <v>286</v>
      </c>
      <c r="E12" s="264">
        <f>60000+1025</f>
        <v>61025</v>
      </c>
    </row>
    <row r="13" spans="1:5" ht="30" customHeight="1">
      <c r="A13" s="259">
        <v>3</v>
      </c>
      <c r="B13" s="260" t="s">
        <v>223</v>
      </c>
      <c r="C13" s="260" t="s">
        <v>287</v>
      </c>
      <c r="D13" s="265" t="s">
        <v>288</v>
      </c>
      <c r="E13" s="266">
        <v>343646</v>
      </c>
    </row>
    <row r="14" spans="1:5" ht="12.75">
      <c r="A14" s="481" t="s">
        <v>1</v>
      </c>
      <c r="B14" s="482"/>
      <c r="C14" s="482"/>
      <c r="D14" s="483"/>
      <c r="E14" s="86">
        <f>E11+E13+E12</f>
        <v>1004671</v>
      </c>
    </row>
  </sheetData>
  <sheetProtection/>
  <mergeCells count="7">
    <mergeCell ref="A14:D14"/>
    <mergeCell ref="A5:E5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landscape" paperSize="9" r:id="rId3"/>
  <headerFooter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898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2019-08-08T08:15:16Z</cp:lastPrinted>
  <dcterms:created xsi:type="dcterms:W3CDTF">2010-03-08T07:45:02Z</dcterms:created>
  <dcterms:modified xsi:type="dcterms:W3CDTF">2019-08-08T08:15:36Z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e9e6a9ca-6dcd-4d36-bd70-5a8869d0373b</vt:lpwstr>
  </property>
  <property fmtid="{D5CDD505-2E9C-101B-9397-08002B2CF9AE}" pid="3" name="FerreroClassification">
    <vt:lpwstr>NOTREQUIRED</vt:lpwstr>
  </property>
</Properties>
</file>