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ALKOHOL" sheetId="7" state="hidden" r:id="rId7"/>
    <sheet name="Narkomania" sheetId="8" state="hidden" r:id="rId8"/>
    <sheet name="Zał. nr 5" sheetId="9" r:id="rId9"/>
    <sheet name="Zał. nr 6" sheetId="10" r:id="rId10"/>
    <sheet name="Arkusz9" sheetId="11" state="hidden" r:id="rId11"/>
    <sheet name="Arkusz13" sheetId="12" state="hidden" r:id="rId12"/>
    <sheet name="Arkusz15" sheetId="13" state="hidden" r:id="rId13"/>
    <sheet name="Zał. nr 7" sheetId="14" r:id="rId14"/>
    <sheet name="Zał. nr 8" sheetId="15" r:id="rId15"/>
    <sheet name="Zał. nr 9" sheetId="16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2'!$A$2:$F$116</definedName>
    <definedName name="_xlnm.Print_Area" localSheetId="14">'Zał. nr 8'!$A$1:$K$33</definedName>
  </definedNames>
  <calcPr fullCalcOnLoad="1"/>
</workbook>
</file>

<file path=xl/sharedStrings.xml><?xml version="1.0" encoding="utf-8"?>
<sst xmlns="http://schemas.openxmlformats.org/spreadsheetml/2006/main" count="1346" uniqueCount="576">
  <si>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</si>
  <si>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</si>
  <si>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</si>
  <si>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</si>
  <si>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</si>
  <si>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</si>
  <si>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</si>
  <si>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</si>
  <si>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</si>
  <si>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</si>
  <si>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</si>
  <si>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</si>
  <si>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</si>
  <si>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</si>
  <si>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</si>
  <si>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</si>
  <si>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</si>
  <si>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</si>
  <si>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</si>
  <si>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</si>
  <si>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</si>
  <si>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</si>
  <si>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</si>
  <si>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</si>
  <si>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</si>
  <si>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</si>
  <si>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</si>
  <si>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</si>
  <si>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</si>
  <si>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</si>
  <si>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</si>
  <si>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</si>
  <si>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</si>
  <si>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</si>
  <si>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</si>
  <si>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</si>
  <si>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</si>
  <si>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</si>
  <si>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</si>
  <si>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</si>
  <si>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</si>
  <si>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</si>
  <si>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</si>
  <si>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</si>
  <si>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</si>
  <si>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</si>
  <si>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</si>
  <si>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</si>
  <si>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</si>
  <si>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</si>
  <si>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</si>
  <si>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</si>
  <si>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</si>
  <si>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</si>
  <si>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</si>
  <si>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</si>
  <si>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</si>
  <si>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</si>
  <si>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</si>
  <si>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</si>
  <si>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</si>
  <si>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</si>
  <si>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</si>
  <si>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</si>
  <si>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</si>
  <si>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</si>
  <si>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</si>
  <si>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</si>
  <si>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</si>
  <si>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</si>
  <si>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</si>
  <si>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</si>
  <si>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</si>
  <si>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</si>
  <si>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</si>
  <si>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</si>
  <si>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</si>
  <si>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</si>
  <si>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</si>
  <si>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</si>
  <si>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</si>
  <si>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</si>
  <si>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</si>
  <si>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</si>
  <si>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</si>
  <si>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</si>
  <si>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</si>
  <si>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</si>
  <si>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</si>
  <si>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</si>
  <si>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</si>
  <si>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</si>
  <si>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</si>
  <si>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</si>
  <si>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</si>
  <si>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</si>
  <si>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</si>
  <si>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</si>
  <si>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</si>
  <si>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</si>
  <si>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</si>
  <si>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</si>
  <si>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</si>
  <si>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</si>
  <si>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</si>
  <si>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</si>
  <si>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</si>
  <si>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</si>
  <si>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</si>
  <si>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</si>
  <si>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</si>
  <si>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</si>
  <si>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</si>
  <si>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</si>
  <si>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</si>
  <si>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</si>
  <si>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</si>
  <si>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</si>
  <si>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</si>
  <si>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</si>
  <si>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</si>
  <si>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</si>
  <si>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</si>
  <si>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</si>
  <si>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</si>
  <si>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</si>
  <si>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</si>
  <si>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</si>
  <si>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</si>
  <si>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</si>
  <si>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</si>
  <si>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</si>
  <si>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</si>
  <si>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</si>
  <si>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</si>
  <si>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</si>
  <si>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</si>
  <si>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</si>
  <si>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</si>
  <si>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</si>
  <si>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</si>
  <si>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</si>
  <si>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</si>
  <si>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</si>
  <si>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</si>
  <si>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</si>
  <si>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</si>
  <si>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</si>
  <si>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</si>
  <si>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</si>
  <si>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</si>
  <si>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</si>
  <si>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</si>
  <si>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</si>
  <si>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</si>
  <si>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</si>
  <si>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</si>
  <si>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</si>
  <si>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</si>
  <si>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</si>
  <si>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</si>
  <si>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</si>
  <si>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</si>
  <si>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</si>
  <si>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</si>
  <si>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</si>
  <si>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</si>
  <si>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</si>
  <si>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</si>
  <si>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</si>
  <si>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</si>
  <si>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</si>
  <si>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</si>
  <si>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</si>
  <si>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</si>
  <si>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</si>
  <si>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</si>
  <si>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</si>
  <si>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</si>
  <si>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</si>
  <si>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</si>
  <si>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</si>
  <si>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</si>
  <si>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</si>
  <si>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</si>
  <si>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</si>
  <si>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</si>
  <si>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</si>
  <si>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</si>
  <si>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</si>
  <si>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</si>
  <si>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</si>
  <si>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</si>
  <si>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</si>
  <si>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</si>
  <si>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</si>
  <si>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</si>
  <si>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</si>
  <si>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</si>
  <si>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</si>
  <si>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</si>
  <si>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</si>
  <si>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</si>
  <si>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</si>
  <si>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</si>
  <si>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</si>
  <si>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</si>
  <si>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</si>
  <si>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</si>
  <si>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</si>
  <si>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</si>
  <si>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</si>
  <si>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</si>
  <si>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</si>
  <si>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</si>
  <si>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</si>
  <si>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</si>
  <si>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</si>
  <si>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</si>
  <si>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</si>
  <si>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</si>
  <si>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</si>
  <si>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</si>
  <si>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</si>
  <si>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</si>
  <si>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</si>
  <si>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</si>
  <si>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</si>
  <si>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</si>
  <si>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</si>
  <si>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</si>
  <si>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</si>
  <si>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</si>
  <si>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</si>
  <si>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</si>
  <si>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</si>
  <si>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</si>
  <si>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</si>
  <si>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</si>
  <si>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</si>
  <si>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</si>
  <si>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</si>
  <si>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</si>
  <si>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</si>
  <si>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</si>
  <si>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</si>
  <si>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</si>
  <si>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</si>
  <si>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</si>
  <si>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</si>
  <si>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</si>
  <si>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</si>
  <si>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Dotacje celowe otrzymane z budżetu państwa na realizację własnych zadań bieżących gmin (związków gmin)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</si>
  <si>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</si>
  <si>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</si>
  <si>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</si>
  <si>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</si>
  <si>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</si>
  <si>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</si>
  <si>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</si>
  <si>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</si>
  <si>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</si>
  <si>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</si>
  <si>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</si>
  <si>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</si>
  <si>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</si>
  <si>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</si>
  <si>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</si>
  <si>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</si>
  <si>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</si>
  <si>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</si>
  <si>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</si>
  <si>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</si>
  <si>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</si>
  <si>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</si>
  <si>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</si>
  <si>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</si>
  <si>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</si>
  <si>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</si>
  <si>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</si>
  <si>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</si>
  <si>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</si>
  <si>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</si>
  <si>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</si>
  <si>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</si>
  <si>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</si>
  <si>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</si>
  <si>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</si>
  <si>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</si>
  <si>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</si>
  <si>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</si>
  <si>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</si>
  <si>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</si>
  <si>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</si>
  <si>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</si>
  <si>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</si>
  <si>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</si>
  <si>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</si>
  <si>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</si>
  <si>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</si>
  <si>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</si>
  <si>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</si>
  <si>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</si>
  <si>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</si>
  <si>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</si>
  <si>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</si>
  <si>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</si>
  <si>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</si>
  <si>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</si>
  <si>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</si>
  <si>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</si>
  <si>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</si>
  <si>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</si>
  <si>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</si>
  <si>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</si>
  <si>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</si>
  <si>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</si>
  <si>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</si>
  <si>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</si>
  <si>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</si>
  <si>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</si>
  <si>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</si>
  <si>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</si>
  <si>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</si>
  <si>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</si>
  <si>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</si>
  <si>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</si>
  <si>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</si>
  <si>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</si>
  <si>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</si>
  <si>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</si>
  <si>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</si>
  <si>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</si>
  <si>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</si>
  <si>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</si>
  <si>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</si>
  <si>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</si>
  <si>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</si>
  <si>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</si>
  <si>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</si>
  <si>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</si>
  <si>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</si>
  <si>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</si>
  <si>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</si>
  <si>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</si>
  <si>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</si>
  <si>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</si>
  <si>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</si>
  <si>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</si>
  <si>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</si>
  <si>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</si>
  <si>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</si>
  <si>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</si>
  <si>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</si>
  <si>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</si>
  <si>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</si>
  <si>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</si>
  <si>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</si>
  <si>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</si>
  <si>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</si>
  <si>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</si>
  <si>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</si>
  <si>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</si>
  <si>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</si>
  <si>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</si>
  <si>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</si>
  <si>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</si>
  <si>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</si>
  <si>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</si>
  <si>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</si>
  <si>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</si>
  <si>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</si>
  <si>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</si>
  <si>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</si>
  <si>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</si>
  <si>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</si>
  <si>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</si>
  <si>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</si>
  <si>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</si>
  <si>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</si>
  <si>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</si>
  <si>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</si>
  <si>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</si>
  <si>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</si>
  <si>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</si>
  <si>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</si>
  <si>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</si>
  <si>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</si>
  <si>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</si>
  <si>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</si>
  <si>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</si>
  <si>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</si>
  <si>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</si>
  <si>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</si>
  <si>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</si>
  <si>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</si>
  <si>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</si>
  <si>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</si>
  <si>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</si>
  <si>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</si>
  <si>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</si>
  <si>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</si>
  <si>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</si>
  <si>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</si>
  <si>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</si>
  <si>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</si>
  <si>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</si>
  <si>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</si>
  <si>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</si>
  <si>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</si>
  <si>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</si>
  <si>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</si>
  <si>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</si>
  <si>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</si>
  <si>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</si>
  <si>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</si>
  <si>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</si>
  <si>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</si>
  <si>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</si>
  <si>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</si>
  <si>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</si>
  <si>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</si>
  <si>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</si>
  <si>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</si>
  <si>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</si>
  <si>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</si>
  <si>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</si>
  <si>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</si>
  <si>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</si>
  <si>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</si>
  <si>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>Grzywny i inne kary pieniężne od osób prawnych i innych jednostek 
organizacyjnych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</si>
  <si>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</si>
  <si>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</si>
  <si>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</si>
  <si>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</si>
  <si>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</si>
  <si>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</si>
  <si>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</si>
  <si>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</si>
  <si>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</si>
  <si>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</si>
  <si>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</si>
  <si>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</si>
  <si>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</si>
  <si>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</si>
  <si>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</si>
  <si>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</si>
  <si>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</si>
  <si>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</si>
  <si>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</si>
  <si>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</si>
  <si>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</si>
  <si>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</si>
  <si>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</si>
  <si>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</si>
  <si>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</si>
  <si>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</si>
  <si>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</si>
  <si>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</si>
  <si>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</si>
  <si>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</si>
  <si>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</si>
  <si>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</si>
  <si>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</si>
  <si>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</si>
  <si>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</si>
  <si>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</si>
  <si>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</si>
  <si>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</si>
  <si>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</si>
  <si>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</si>
  <si>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</si>
  <si>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>Upowszechnianie kultury fizycznej, sportu i turystyki w dziedzinach: piłka nożna, ręczna, koszykowa i siatkówka oraz unihokej na terenie gminy Belsk Duży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</si>
  <si>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</si>
  <si>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</si>
  <si>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</si>
  <si>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</si>
  <si>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</si>
  <si>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</si>
  <si>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</si>
  <si>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</si>
  <si>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</si>
  <si>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</si>
  <si>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</si>
  <si>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</si>
  <si>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</si>
  <si>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</si>
  <si>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</si>
  <si>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</si>
  <si>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</si>
  <si>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</si>
  <si>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</si>
  <si>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</si>
  <si>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</si>
  <si>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</si>
  <si>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</si>
  <si>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</si>
  <si>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</si>
  <si>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</si>
  <si>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</si>
  <si>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</si>
  <si>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</si>
  <si>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</si>
  <si>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</si>
  <si>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</si>
  <si>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</si>
  <si>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</si>
  <si>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</si>
  <si>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</si>
  <si>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</si>
  <si>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</si>
  <si>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</si>
  <si>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</si>
  <si>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</si>
  <si>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</si>
  <si>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</si>
  <si>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</si>
  <si>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</si>
  <si>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</si>
  <si>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</si>
  <si>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</si>
  <si>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</si>
  <si>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</si>
  <si>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</si>
  <si>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</si>
  <si>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</si>
  <si>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</si>
  <si>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</si>
  <si>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</si>
  <si>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</si>
  <si>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</si>
  <si>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</si>
  <si>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</si>
  <si>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</si>
  <si>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rok 2018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</si>
  <si>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</si>
  <si>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</si>
  <si>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</si>
  <si>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</si>
  <si>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</si>
  <si>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</si>
  <si>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>Urząd Miasta w Radomiu</t>
  </si>
  <si>
    <t>Dotacje celowe otrzymane z samorządu województwa na inwestycje i zakupy inwestycyjne realizowane na podstawie porozumień (umów) między jednostkami samorządu terytorialnego</t>
  </si>
  <si>
    <t>TRANSPORT I ŁĄCZNOŚC</t>
  </si>
  <si>
    <t xml:space="preserve">     - wpłaty mieszkańców</t>
  </si>
  <si>
    <r>
      <t>Budowa zbiornika wodnego o pojemności 1.000 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0"/>
      </rPr>
      <t xml:space="preserve"> wraz z przebudową infrastruktury oraz budową studzienki neutralizacyjnej na działce nr 411 w miejscowości Łęczeszyce</t>
    </r>
  </si>
  <si>
    <t>§ 962</t>
  </si>
  <si>
    <t>Pożyczki udzielone na finansowanie zadań realizowanych z udziałem środków pochodzących z budżetu Unii Europejskiej</t>
  </si>
  <si>
    <t xml:space="preserve">   na rok 2019</t>
  </si>
  <si>
    <t>Dotacje podmiotowe w 2019 r.</t>
  </si>
  <si>
    <t>Dotacje celowe dla podmiotów zaliczanych i niezaliczanych do sektora finansów publicznych w 2019 r.</t>
  </si>
  <si>
    <t>Planowane dochody na 2019 rok</t>
  </si>
  <si>
    <t>Kwota 2019 r.</t>
  </si>
  <si>
    <t>Przychody i rozchody budżetu w 2019 r.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</si>
  <si>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</si>
  <si>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Budowa drogi gminnej w Belsku Dużym ul. Parkowa</t>
  </si>
  <si>
    <t>Przebudowa drogi gminnej nr 160127w w miejscowości Lewiczyn</t>
  </si>
  <si>
    <t>A.      
B. 150 000
C.
…</t>
  </si>
  <si>
    <t>Odpłatne nabycie prawa własności działek nr 134/22 i 134/24 o łącznej powierzchni 501 m2 w Belsku Dużym</t>
  </si>
  <si>
    <t>A.      
B.  
C.
…</t>
  </si>
  <si>
    <t>Przebudowa drogi gminnej nr 160127w w miejscowosci Lewiczyn</t>
  </si>
  <si>
    <t>Wydatki na zadania inwestycyjne na 2019 rok nieobjęte wykazem przedsięwzięć do wieloletniej prognozy finansowej</t>
  </si>
  <si>
    <t>71004</t>
  </si>
  <si>
    <t>Plany zagospodarowania przestrzennego</t>
  </si>
  <si>
    <t>71095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</si>
  <si>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</si>
  <si>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</si>
  <si>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</si>
  <si>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</si>
  <si>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</si>
  <si>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</si>
  <si>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</si>
  <si>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Planowane wydatki na 2019 rok</t>
  </si>
  <si>
    <t>Urzędy naczelnych organów władzy państwowej, kontroli i ochrony prawa</t>
  </si>
  <si>
    <t>Dochody i wydatki na zadania realizowane w drodze umów lub porozumień między jednostkami samorządu terytorialnego na 2019 rok.</t>
  </si>
  <si>
    <t xml:space="preserve">   Załącznik nr 1 do Uchwały Budżetowej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</si>
</sst>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7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9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30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1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1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7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30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1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30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1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3" fontId="32" fillId="0" borderId="13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32" fillId="0" borderId="13" xfId="0" applyNumberFormat="1" applyFont="1" applyBorder="1" applyAlignment="1">
      <alignment horizontal="right" wrapText="1"/>
    </xf>
    <xf numFmtId="3" fontId="27" fillId="0" borderId="13" xfId="0" applyNumberFormat="1" applyFont="1" applyBorder="1" applyAlignment="1">
      <alignment horizontal="right" wrapText="1"/>
    </xf>
    <xf numFmtId="3" fontId="27" fillId="0" borderId="13" xfId="0" applyNumberFormat="1" applyFont="1" applyBorder="1" applyAlignment="1">
      <alignment horizontal="right" vertical="center" wrapText="1"/>
    </xf>
    <xf numFmtId="168" fontId="27" fillId="0" borderId="13" xfId="0" applyNumberFormat="1" applyFont="1" applyBorder="1" applyAlignment="1">
      <alignment horizontal="right" vertical="top" wrapText="1"/>
    </xf>
    <xf numFmtId="4" fontId="32" fillId="0" borderId="13" xfId="0" applyNumberFormat="1" applyFont="1" applyBorder="1" applyAlignment="1">
      <alignment horizontal="right" vertical="center" wrapText="1"/>
    </xf>
    <xf numFmtId="4" fontId="27" fillId="0" borderId="13" xfId="0" applyNumberFormat="1" applyFont="1" applyBorder="1" applyAlignment="1">
      <alignment horizontal="right" vertical="top" wrapText="1"/>
    </xf>
    <xf numFmtId="4" fontId="27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readingOrder="1"/>
    </xf>
    <xf numFmtId="3" fontId="8" fillId="0" borderId="13" xfId="0" applyNumberFormat="1" applyFont="1" applyBorder="1" applyAlignment="1">
      <alignment readingOrder="1"/>
    </xf>
    <xf numFmtId="3" fontId="0" fillId="0" borderId="13" xfId="0" applyNumberFormat="1" applyBorder="1" applyAlignment="1">
      <alignment readingOrder="1"/>
    </xf>
    <xf numFmtId="3" fontId="0" fillId="0" borderId="24" xfId="0" applyNumberFormat="1" applyBorder="1" applyAlignment="1">
      <alignment readingOrder="1"/>
    </xf>
    <xf numFmtId="3" fontId="0" fillId="0" borderId="14" xfId="0" applyNumberFormat="1" applyBorder="1" applyAlignment="1">
      <alignment readingOrder="1"/>
    </xf>
    <xf numFmtId="3" fontId="1" fillId="0" borderId="13" xfId="0" applyNumberFormat="1" applyFont="1" applyBorder="1" applyAlignment="1">
      <alignment readingOrder="1"/>
    </xf>
    <xf numFmtId="3" fontId="0" fillId="0" borderId="13" xfId="0" applyNumberFormat="1" applyFont="1" applyBorder="1" applyAlignment="1">
      <alignment readingOrder="1"/>
    </xf>
    <xf numFmtId="3" fontId="8" fillId="0" borderId="22" xfId="0" applyNumberFormat="1" applyFont="1" applyBorder="1" applyAlignment="1">
      <alignment readingOrder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/>
      <protection/>
    </xf>
    <xf numFmtId="49" fontId="30" fillId="0" borderId="0" xfId="52" applyNumberFormat="1" applyFont="1" applyFill="1" applyBorder="1" applyAlignment="1">
      <alignment horizontal="center" vertical="center"/>
      <protection/>
    </xf>
    <xf numFmtId="3" fontId="3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1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1" fillId="0" borderId="0" xfId="52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8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26" xfId="0" applyFont="1" applyBorder="1" applyAlignment="1">
      <alignment vertical="top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49" fontId="0" fillId="0" borderId="10" xfId="0" applyNumberForma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3" fontId="28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1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1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29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382" t="s">
        <v>575</v>
      </c>
      <c r="H1" s="382"/>
      <c r="I1" s="382"/>
    </row>
    <row r="2" spans="1:9" ht="18">
      <c r="A2"/>
      <c r="B2" s="12"/>
      <c r="C2"/>
      <c r="D2"/>
      <c r="H2" s="121"/>
      <c r="I2" s="340" t="s">
        <v>548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32</v>
      </c>
      <c r="D4"/>
      <c r="H4" s="121"/>
      <c r="I4" s="121"/>
    </row>
    <row r="5" spans="1:9" s="13" customFormat="1" ht="15" customHeight="1">
      <c r="A5" s="380" t="s">
        <v>0</v>
      </c>
      <c r="B5" s="380" t="s">
        <v>27</v>
      </c>
      <c r="C5" s="385" t="s">
        <v>551</v>
      </c>
      <c r="D5" s="385"/>
      <c r="E5" s="385"/>
      <c r="F5" s="385"/>
      <c r="G5" s="385"/>
      <c r="H5" s="385"/>
      <c r="I5" s="386"/>
    </row>
    <row r="6" spans="1:9" s="13" customFormat="1" ht="12.75" customHeight="1" hidden="1">
      <c r="A6" s="381"/>
      <c r="B6" s="381"/>
      <c r="C6" s="387" t="s">
        <v>1</v>
      </c>
      <c r="D6" s="390" t="s">
        <v>373</v>
      </c>
      <c r="E6" s="390"/>
      <c r="F6" s="390"/>
      <c r="G6" s="390"/>
      <c r="H6" s="390"/>
      <c r="I6" s="391"/>
    </row>
    <row r="7" spans="1:9" s="13" customFormat="1" ht="15" customHeight="1">
      <c r="A7" s="14"/>
      <c r="B7" s="14"/>
      <c r="C7" s="388"/>
      <c r="D7" s="392" t="s">
        <v>3</v>
      </c>
      <c r="E7" s="394" t="s">
        <v>11</v>
      </c>
      <c r="F7" s="395"/>
      <c r="G7" s="396" t="s">
        <v>9</v>
      </c>
      <c r="H7" s="394" t="s">
        <v>11</v>
      </c>
      <c r="I7" s="395"/>
    </row>
    <row r="8" spans="1:9" s="13" customFormat="1" ht="98.25" customHeight="1">
      <c r="A8" s="14"/>
      <c r="B8" s="15"/>
      <c r="C8" s="389"/>
      <c r="D8" s="393"/>
      <c r="E8" s="188" t="s">
        <v>4</v>
      </c>
      <c r="F8" s="202" t="s">
        <v>5</v>
      </c>
      <c r="G8" s="397"/>
      <c r="H8" s="187" t="s">
        <v>4</v>
      </c>
      <c r="I8" s="202" t="s">
        <v>5</v>
      </c>
    </row>
    <row r="9" spans="1:9" s="13" customFormat="1" ht="9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128" t="s">
        <v>227</v>
      </c>
      <c r="B10" s="331" t="s">
        <v>229</v>
      </c>
      <c r="C10" s="272">
        <f>C11+C16</f>
        <v>2000</v>
      </c>
      <c r="D10" s="273">
        <f>C10-G10</f>
        <v>2000</v>
      </c>
      <c r="E10" s="272">
        <f>E11+E12+E13+E16</f>
        <v>0</v>
      </c>
      <c r="F10" s="272">
        <f>F11+F12+F13+F16</f>
        <v>0</v>
      </c>
      <c r="G10" s="272">
        <f>G11+G12+G13+G16</f>
        <v>0</v>
      </c>
      <c r="H10" s="272">
        <f>H11+H12+H13+H16</f>
        <v>0</v>
      </c>
      <c r="I10" s="272">
        <f>I11+I12+I13+I16</f>
        <v>0</v>
      </c>
    </row>
    <row r="11" spans="1:9" s="11" customFormat="1" ht="52.5" customHeight="1">
      <c r="A11" s="119"/>
      <c r="B11" s="333" t="s">
        <v>474</v>
      </c>
      <c r="C11" s="274">
        <f>D11+G11</f>
        <v>2000</v>
      </c>
      <c r="D11" s="274">
        <v>2000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</row>
    <row r="12" spans="1:9" ht="45" customHeight="1" hidden="1">
      <c r="A12" s="119"/>
      <c r="B12" s="333" t="s">
        <v>228</v>
      </c>
      <c r="C12" s="274">
        <f>D12+G12</f>
        <v>0</v>
      </c>
      <c r="D12" s="274">
        <v>0</v>
      </c>
      <c r="E12" s="274">
        <v>0</v>
      </c>
      <c r="F12" s="274">
        <v>0</v>
      </c>
      <c r="G12" s="275">
        <v>0</v>
      </c>
      <c r="H12" s="274">
        <v>0</v>
      </c>
      <c r="I12" s="274">
        <v>0</v>
      </c>
    </row>
    <row r="13" spans="1:9" ht="51" customHeight="1" hidden="1">
      <c r="A13" s="119"/>
      <c r="B13" s="333" t="s">
        <v>530</v>
      </c>
      <c r="C13" s="274">
        <f>D13+G13</f>
        <v>0</v>
      </c>
      <c r="D13" s="274">
        <v>0</v>
      </c>
      <c r="E13" s="274">
        <v>0</v>
      </c>
      <c r="F13" s="274">
        <v>0</v>
      </c>
      <c r="G13" s="275">
        <v>0</v>
      </c>
      <c r="H13" s="274">
        <v>0</v>
      </c>
      <c r="I13" s="276">
        <v>0</v>
      </c>
    </row>
    <row r="14" spans="1:9" s="11" customFormat="1" ht="57.75" customHeight="1" hidden="1">
      <c r="A14" s="119"/>
      <c r="B14" s="333" t="s">
        <v>466</v>
      </c>
      <c r="C14" s="274">
        <f>D14+G14</f>
        <v>0</v>
      </c>
      <c r="D14" s="274">
        <v>0</v>
      </c>
      <c r="E14" s="274">
        <v>0</v>
      </c>
      <c r="F14" s="274">
        <v>0</v>
      </c>
      <c r="G14" s="274">
        <f>H14+I14</f>
        <v>0</v>
      </c>
      <c r="H14" s="274">
        <v>0</v>
      </c>
      <c r="I14" s="274">
        <v>0</v>
      </c>
    </row>
    <row r="15" spans="1:9" s="11" customFormat="1" ht="54" customHeight="1" hidden="1">
      <c r="A15" s="119"/>
      <c r="B15" s="333" t="s">
        <v>466</v>
      </c>
      <c r="C15" s="274">
        <f>D15+G15</f>
        <v>0</v>
      </c>
      <c r="D15" s="274">
        <v>0</v>
      </c>
      <c r="E15" s="274">
        <v>0</v>
      </c>
      <c r="F15" s="274">
        <v>0</v>
      </c>
      <c r="G15" s="274">
        <v>0</v>
      </c>
      <c r="H15" s="274">
        <v>0</v>
      </c>
      <c r="I15" s="274">
        <v>0</v>
      </c>
    </row>
    <row r="16" spans="1:9" s="11" customFormat="1" ht="38.25" hidden="1">
      <c r="A16" s="119"/>
      <c r="B16" s="333" t="s">
        <v>228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</row>
    <row r="17" spans="1:9" ht="16.5" customHeight="1">
      <c r="A17" s="126" t="s">
        <v>273</v>
      </c>
      <c r="B17" s="334" t="s">
        <v>275</v>
      </c>
      <c r="C17" s="272">
        <f>C18</f>
        <v>150000</v>
      </c>
      <c r="D17" s="273">
        <v>0</v>
      </c>
      <c r="E17" s="272">
        <f>E18+E19+E20</f>
        <v>0</v>
      </c>
      <c r="F17" s="272">
        <f>F18+F19+F20</f>
        <v>0</v>
      </c>
      <c r="G17" s="272">
        <f>G18+G19+G20</f>
        <v>150000</v>
      </c>
      <c r="H17" s="272">
        <f>H18+H19+H20</f>
        <v>150000</v>
      </c>
      <c r="I17" s="272">
        <f>I18+I19+I20</f>
        <v>0</v>
      </c>
    </row>
    <row r="18" spans="1:9" s="1" customFormat="1" ht="38.25">
      <c r="A18" s="119"/>
      <c r="B18" s="333" t="s">
        <v>542</v>
      </c>
      <c r="C18" s="274">
        <f>D18+G18</f>
        <v>150000</v>
      </c>
      <c r="D18" s="274">
        <v>0</v>
      </c>
      <c r="E18" s="274">
        <v>0</v>
      </c>
      <c r="F18" s="274">
        <v>0</v>
      </c>
      <c r="G18" s="274">
        <v>150000</v>
      </c>
      <c r="H18" s="274">
        <v>150000</v>
      </c>
      <c r="I18" s="274">
        <v>0</v>
      </c>
    </row>
    <row r="19" spans="1:9" ht="16.5" customHeight="1">
      <c r="A19" s="126" t="s">
        <v>230</v>
      </c>
      <c r="B19" s="334" t="s">
        <v>231</v>
      </c>
      <c r="C19" s="272">
        <f>C20+C21+C22</f>
        <v>220137</v>
      </c>
      <c r="D19" s="273">
        <f>C19-G19</f>
        <v>220137</v>
      </c>
      <c r="E19" s="272">
        <f>E20+E21+E22</f>
        <v>0</v>
      </c>
      <c r="F19" s="272">
        <f>F20+F21+F22</f>
        <v>0</v>
      </c>
      <c r="G19" s="272">
        <f>G20+G21+G22</f>
        <v>0</v>
      </c>
      <c r="H19" s="272">
        <f>H20+H21+H22</f>
        <v>0</v>
      </c>
      <c r="I19" s="272">
        <f>I20+I21+I22</f>
        <v>0</v>
      </c>
    </row>
    <row r="20" spans="1:9" s="1" customFormat="1" ht="16.5" customHeight="1">
      <c r="A20" s="119"/>
      <c r="B20" s="333" t="s">
        <v>494</v>
      </c>
      <c r="C20" s="274">
        <f>D20+G20</f>
        <v>32113</v>
      </c>
      <c r="D20" s="274">
        <v>32113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</row>
    <row r="21" spans="1:9" ht="54" customHeight="1">
      <c r="A21" s="119"/>
      <c r="B21" s="333" t="s">
        <v>474</v>
      </c>
      <c r="C21" s="274">
        <f>D21+G21</f>
        <v>188024</v>
      </c>
      <c r="D21" s="274">
        <v>188024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</row>
    <row r="22" spans="1:9" ht="18" customHeight="1" hidden="1">
      <c r="A22" s="119"/>
      <c r="B22" s="333" t="s">
        <v>232</v>
      </c>
      <c r="C22" s="274">
        <f>D22+G22</f>
        <v>0</v>
      </c>
      <c r="D22" s="274">
        <v>0</v>
      </c>
      <c r="E22" s="274">
        <v>0</v>
      </c>
      <c r="F22" s="274">
        <v>0</v>
      </c>
      <c r="G22" s="274">
        <v>0</v>
      </c>
      <c r="H22" s="274"/>
      <c r="I22" s="274">
        <v>0</v>
      </c>
    </row>
    <row r="23" spans="1:9" ht="18" customHeight="1" hidden="1">
      <c r="A23" s="126" t="s">
        <v>304</v>
      </c>
      <c r="B23" s="198" t="s">
        <v>305</v>
      </c>
      <c r="C23" s="272">
        <f>C24</f>
        <v>0</v>
      </c>
      <c r="D23" s="273">
        <f>D24</f>
        <v>0</v>
      </c>
      <c r="E23" s="272">
        <v>0</v>
      </c>
      <c r="F23" s="272">
        <f>F24+F25+F26</f>
        <v>0</v>
      </c>
      <c r="G23" s="272">
        <f>G24+G25+G26</f>
        <v>0</v>
      </c>
      <c r="H23" s="272">
        <f>H24+H25+H26</f>
        <v>0</v>
      </c>
      <c r="I23" s="272">
        <f>I24+I25+I26</f>
        <v>0</v>
      </c>
    </row>
    <row r="24" spans="1:9" ht="39.75" customHeight="1" hidden="1">
      <c r="A24" s="119"/>
      <c r="B24" s="333" t="s">
        <v>475</v>
      </c>
      <c r="C24" s="274">
        <f>D24+G24</f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</row>
    <row r="25" spans="1:9" ht="17.25" customHeight="1">
      <c r="A25" s="126" t="s">
        <v>233</v>
      </c>
      <c r="B25" s="334" t="s">
        <v>234</v>
      </c>
      <c r="C25" s="272">
        <f>C26+C27+C28</f>
        <v>77065</v>
      </c>
      <c r="D25" s="273">
        <f>C25-G25</f>
        <v>77065</v>
      </c>
      <c r="E25" s="272">
        <f>E26+E27+E28</f>
        <v>77065</v>
      </c>
      <c r="F25" s="272">
        <f>F26+F27+F28</f>
        <v>0</v>
      </c>
      <c r="G25" s="272">
        <f>G26+G27+G28</f>
        <v>0</v>
      </c>
      <c r="H25" s="272">
        <f>H26+H27+H28</f>
        <v>0</v>
      </c>
      <c r="I25" s="272">
        <f>I26+I27+I28</f>
        <v>0</v>
      </c>
    </row>
    <row r="26" spans="1:9" ht="14.25" customHeight="1" hidden="1">
      <c r="A26" s="119"/>
      <c r="B26" s="332" t="s">
        <v>236</v>
      </c>
      <c r="C26" s="274">
        <f>D26+G26</f>
        <v>0</v>
      </c>
      <c r="D26" s="274">
        <v>0</v>
      </c>
      <c r="E26" s="274">
        <v>0</v>
      </c>
      <c r="F26" s="274">
        <v>0</v>
      </c>
      <c r="G26" s="274">
        <v>0</v>
      </c>
      <c r="H26" s="274">
        <v>0</v>
      </c>
      <c r="I26" s="274">
        <v>0</v>
      </c>
    </row>
    <row r="27" spans="1:9" s="1" customFormat="1" ht="39" customHeight="1">
      <c r="A27" s="119"/>
      <c r="B27" s="333" t="s">
        <v>235</v>
      </c>
      <c r="C27" s="274">
        <f>D27+G27</f>
        <v>77065</v>
      </c>
      <c r="D27" s="274">
        <v>77065</v>
      </c>
      <c r="E27" s="274">
        <v>77065</v>
      </c>
      <c r="F27" s="274">
        <v>0</v>
      </c>
      <c r="G27" s="274">
        <v>0</v>
      </c>
      <c r="H27" s="274">
        <v>0</v>
      </c>
      <c r="I27" s="274">
        <v>0</v>
      </c>
    </row>
    <row r="28" spans="1:9" ht="14.25" customHeight="1" hidden="1">
      <c r="A28" s="119"/>
      <c r="B28" s="332" t="s">
        <v>236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  <c r="H28" s="274">
        <v>0</v>
      </c>
      <c r="I28" s="274">
        <v>0</v>
      </c>
    </row>
    <row r="29" spans="1:9" ht="29.25" customHeight="1">
      <c r="A29" s="124" t="s">
        <v>237</v>
      </c>
      <c r="B29" s="335" t="s">
        <v>374</v>
      </c>
      <c r="C29" s="272">
        <f>C30</f>
        <v>1357</v>
      </c>
      <c r="D29" s="277">
        <f>C29-G29</f>
        <v>1357</v>
      </c>
      <c r="E29" s="272">
        <f>E30</f>
        <v>1357</v>
      </c>
      <c r="F29" s="272">
        <f>F30</f>
        <v>0</v>
      </c>
      <c r="G29" s="272">
        <f>G30</f>
        <v>0</v>
      </c>
      <c r="H29" s="272">
        <f>H30</f>
        <v>0</v>
      </c>
      <c r="I29" s="272">
        <f>I30</f>
        <v>0</v>
      </c>
    </row>
    <row r="30" spans="1:9" s="125" customFormat="1" ht="42.75" customHeight="1">
      <c r="A30" s="119"/>
      <c r="B30" s="333" t="s">
        <v>235</v>
      </c>
      <c r="C30" s="274">
        <f>D30+G30</f>
        <v>1357</v>
      </c>
      <c r="D30" s="274">
        <v>1357</v>
      </c>
      <c r="E30" s="274">
        <v>1357</v>
      </c>
      <c r="F30" s="274">
        <v>0</v>
      </c>
      <c r="G30" s="274">
        <v>0</v>
      </c>
      <c r="H30" s="274">
        <v>0</v>
      </c>
      <c r="I30" s="274">
        <v>0</v>
      </c>
    </row>
    <row r="31" spans="1:9" ht="15.75" customHeight="1" hidden="1">
      <c r="A31" s="126" t="s">
        <v>461</v>
      </c>
      <c r="B31" s="334" t="s">
        <v>460</v>
      </c>
      <c r="C31" s="272">
        <f>C32</f>
        <v>0</v>
      </c>
      <c r="D31" s="272">
        <f>D32</f>
        <v>0</v>
      </c>
      <c r="E31" s="273">
        <f>E32+E35+E36</f>
        <v>0</v>
      </c>
      <c r="F31" s="273">
        <f>F32+F35+F36</f>
        <v>0</v>
      </c>
      <c r="G31" s="273">
        <f>G32+G35+G36</f>
        <v>0</v>
      </c>
      <c r="H31" s="273">
        <f>H32+H35+H36</f>
        <v>0</v>
      </c>
      <c r="I31" s="273">
        <f>I32+I35+I36</f>
        <v>0</v>
      </c>
    </row>
    <row r="32" spans="1:9" s="1" customFormat="1" ht="45" customHeight="1" hidden="1">
      <c r="A32" s="119"/>
      <c r="B32" s="333" t="s">
        <v>235</v>
      </c>
      <c r="C32" s="274">
        <f>D32+G32</f>
        <v>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</row>
    <row r="33" spans="1:9" s="1" customFormat="1" ht="27" customHeight="1" hidden="1">
      <c r="A33" s="124" t="s">
        <v>239</v>
      </c>
      <c r="B33" s="335" t="s">
        <v>316</v>
      </c>
      <c r="C33" s="272">
        <f>C34</f>
        <v>0</v>
      </c>
      <c r="D33" s="277">
        <f>C33-G33</f>
        <v>0</v>
      </c>
      <c r="E33" s="272">
        <f>E34</f>
        <v>0</v>
      </c>
      <c r="F33" s="272">
        <f>F34</f>
        <v>0</v>
      </c>
      <c r="G33" s="272">
        <f>G34</f>
        <v>0</v>
      </c>
      <c r="H33" s="272">
        <f>H34</f>
        <v>0</v>
      </c>
      <c r="I33" s="272">
        <f>I34</f>
        <v>0</v>
      </c>
    </row>
    <row r="34" spans="1:9" s="1" customFormat="1" ht="45" customHeight="1" hidden="1">
      <c r="A34" s="119"/>
      <c r="B34" s="333" t="s">
        <v>235</v>
      </c>
      <c r="C34" s="278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4">
        <v>0</v>
      </c>
    </row>
    <row r="35" spans="1:9" ht="42.75" customHeight="1">
      <c r="A35" s="126" t="s">
        <v>240</v>
      </c>
      <c r="B35" s="198" t="s">
        <v>254</v>
      </c>
      <c r="C35" s="272">
        <f>C36+C37+C38+C39+C40+C41+C42+C43+C44+C45+C46+C47+C48+C49+C50</f>
        <v>15285551</v>
      </c>
      <c r="D35" s="272">
        <f aca="true" t="shared" si="0" ref="D35:I35">D36+D37+D38+D39+D40+D41+D42+D43+D44+D45+D46+D47+D48+D49+D50</f>
        <v>15285551</v>
      </c>
      <c r="E35" s="272">
        <f t="shared" si="0"/>
        <v>0</v>
      </c>
      <c r="F35" s="272">
        <f t="shared" si="0"/>
        <v>0</v>
      </c>
      <c r="G35" s="272">
        <f t="shared" si="0"/>
        <v>0</v>
      </c>
      <c r="H35" s="272">
        <f t="shared" si="0"/>
        <v>0</v>
      </c>
      <c r="I35" s="272">
        <f t="shared" si="0"/>
        <v>0</v>
      </c>
    </row>
    <row r="36" spans="1:9" s="1" customFormat="1" ht="15" customHeight="1">
      <c r="A36" s="130"/>
      <c r="B36" s="329" t="s">
        <v>476</v>
      </c>
      <c r="C36" s="274">
        <f>D36+G36</f>
        <v>4423037</v>
      </c>
      <c r="D36" s="278">
        <v>4423037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</row>
    <row r="37" spans="1:9" s="6" customFormat="1" ht="17.25" customHeight="1">
      <c r="A37" s="130"/>
      <c r="B37" s="329" t="s">
        <v>477</v>
      </c>
      <c r="C37" s="274">
        <f>D37+G37</f>
        <v>400000</v>
      </c>
      <c r="D37" s="274">
        <v>400000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</row>
    <row r="38" spans="1:9" s="6" customFormat="1" ht="17.25" customHeight="1">
      <c r="A38" s="119"/>
      <c r="B38" s="332" t="s">
        <v>478</v>
      </c>
      <c r="C38" s="274">
        <f aca="true" t="shared" si="1" ref="C38:C50">D38+G38</f>
        <v>8221896</v>
      </c>
      <c r="D38" s="274">
        <v>8221896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</row>
    <row r="39" spans="1:9" ht="15.75" customHeight="1">
      <c r="A39" s="119"/>
      <c r="B39" s="332" t="s">
        <v>479</v>
      </c>
      <c r="C39" s="274">
        <f t="shared" si="1"/>
        <v>1262600</v>
      </c>
      <c r="D39" s="274">
        <v>1262600</v>
      </c>
      <c r="E39" s="274">
        <v>0</v>
      </c>
      <c r="F39" s="274">
        <v>0</v>
      </c>
      <c r="G39" s="274">
        <v>0</v>
      </c>
      <c r="H39" s="274">
        <v>0</v>
      </c>
      <c r="I39" s="274">
        <v>0</v>
      </c>
    </row>
    <row r="40" spans="1:9" ht="15.75" customHeight="1">
      <c r="A40" s="119"/>
      <c r="B40" s="332" t="s">
        <v>481</v>
      </c>
      <c r="C40" s="274">
        <f t="shared" si="1"/>
        <v>30776</v>
      </c>
      <c r="D40" s="274">
        <v>30776</v>
      </c>
      <c r="E40" s="274">
        <v>0</v>
      </c>
      <c r="F40" s="274">
        <v>0</v>
      </c>
      <c r="G40" s="274">
        <v>0</v>
      </c>
      <c r="H40" s="274">
        <v>0</v>
      </c>
      <c r="I40" s="274">
        <v>0</v>
      </c>
    </row>
    <row r="41" spans="1:9" ht="17.25" customHeight="1">
      <c r="A41" s="119"/>
      <c r="B41" s="332" t="s">
        <v>480</v>
      </c>
      <c r="C41" s="274">
        <f t="shared" si="1"/>
        <v>600000</v>
      </c>
      <c r="D41" s="274">
        <v>600000</v>
      </c>
      <c r="E41" s="274">
        <v>0</v>
      </c>
      <c r="F41" s="274">
        <v>0</v>
      </c>
      <c r="G41" s="274">
        <v>0</v>
      </c>
      <c r="H41" s="274">
        <v>0</v>
      </c>
      <c r="I41" s="274">
        <v>0</v>
      </c>
    </row>
    <row r="42" spans="1:9" ht="26.25" customHeight="1">
      <c r="A42" s="119"/>
      <c r="B42" s="333" t="s">
        <v>482</v>
      </c>
      <c r="C42" s="274">
        <f t="shared" si="1"/>
        <v>14667</v>
      </c>
      <c r="D42" s="274">
        <v>14667</v>
      </c>
      <c r="E42" s="274">
        <v>0</v>
      </c>
      <c r="F42" s="274">
        <v>0</v>
      </c>
      <c r="G42" s="274">
        <v>0</v>
      </c>
      <c r="H42" s="274">
        <v>0</v>
      </c>
      <c r="I42" s="274">
        <v>0</v>
      </c>
    </row>
    <row r="43" spans="1:9" ht="16.5" customHeight="1">
      <c r="A43" s="119"/>
      <c r="B43" s="332" t="s">
        <v>483</v>
      </c>
      <c r="C43" s="274">
        <f t="shared" si="1"/>
        <v>9500</v>
      </c>
      <c r="D43" s="274">
        <v>9500</v>
      </c>
      <c r="E43" s="274">
        <v>0</v>
      </c>
      <c r="F43" s="274">
        <v>0</v>
      </c>
      <c r="G43" s="274">
        <v>0</v>
      </c>
      <c r="H43" s="274">
        <v>0</v>
      </c>
      <c r="I43" s="274">
        <v>0</v>
      </c>
    </row>
    <row r="44" spans="1:9" ht="15.75" customHeight="1">
      <c r="A44" s="119"/>
      <c r="B44" s="332" t="s">
        <v>241</v>
      </c>
      <c r="C44" s="274">
        <f t="shared" si="1"/>
        <v>37000</v>
      </c>
      <c r="D44" s="274">
        <v>37000</v>
      </c>
      <c r="E44" s="274">
        <v>0</v>
      </c>
      <c r="F44" s="274">
        <v>0</v>
      </c>
      <c r="G44" s="274">
        <v>0</v>
      </c>
      <c r="H44" s="274">
        <v>0</v>
      </c>
      <c r="I44" s="274">
        <v>0</v>
      </c>
    </row>
    <row r="45" spans="1:9" ht="16.5" customHeight="1">
      <c r="A45" s="119"/>
      <c r="B45" s="332" t="s">
        <v>242</v>
      </c>
      <c r="C45" s="274">
        <f t="shared" si="1"/>
        <v>600</v>
      </c>
      <c r="D45" s="274">
        <v>600</v>
      </c>
      <c r="E45" s="274">
        <v>0</v>
      </c>
      <c r="F45" s="274">
        <v>0</v>
      </c>
      <c r="G45" s="274">
        <v>0</v>
      </c>
      <c r="H45" s="274">
        <v>0</v>
      </c>
      <c r="I45" s="274">
        <v>0</v>
      </c>
    </row>
    <row r="46" spans="1:9" ht="16.5" customHeight="1" hidden="1">
      <c r="A46" s="119"/>
      <c r="B46" s="332" t="s">
        <v>245</v>
      </c>
      <c r="C46" s="274">
        <f t="shared" si="1"/>
        <v>0</v>
      </c>
      <c r="D46" s="274">
        <v>0</v>
      </c>
      <c r="E46" s="274">
        <v>0</v>
      </c>
      <c r="F46" s="274">
        <v>0</v>
      </c>
      <c r="G46" s="274">
        <v>0</v>
      </c>
      <c r="H46" s="274">
        <v>0</v>
      </c>
      <c r="I46" s="274">
        <v>0</v>
      </c>
    </row>
    <row r="47" spans="1:9" ht="17.25" customHeight="1">
      <c r="A47" s="119"/>
      <c r="B47" s="333" t="s">
        <v>484</v>
      </c>
      <c r="C47" s="274">
        <f t="shared" si="1"/>
        <v>83000</v>
      </c>
      <c r="D47" s="274">
        <v>83000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</row>
    <row r="48" spans="1:9" ht="27.75" customHeight="1">
      <c r="A48" s="119"/>
      <c r="B48" s="333" t="s">
        <v>244</v>
      </c>
      <c r="C48" s="274">
        <f t="shared" si="1"/>
        <v>24325</v>
      </c>
      <c r="D48" s="274">
        <v>24325</v>
      </c>
      <c r="E48" s="274">
        <v>0</v>
      </c>
      <c r="F48" s="274">
        <v>0</v>
      </c>
      <c r="G48" s="274">
        <v>0</v>
      </c>
      <c r="H48" s="274">
        <v>0</v>
      </c>
      <c r="I48" s="274">
        <v>0</v>
      </c>
    </row>
    <row r="49" spans="1:9" ht="15.75" customHeight="1">
      <c r="A49" s="119"/>
      <c r="B49" s="333" t="s">
        <v>495</v>
      </c>
      <c r="C49" s="274">
        <f t="shared" si="1"/>
        <v>162650</v>
      </c>
      <c r="D49" s="274">
        <v>162650</v>
      </c>
      <c r="E49" s="274">
        <v>0</v>
      </c>
      <c r="F49" s="274">
        <v>0</v>
      </c>
      <c r="G49" s="274">
        <v>0</v>
      </c>
      <c r="H49" s="274">
        <v>0</v>
      </c>
      <c r="I49" s="274">
        <v>0</v>
      </c>
    </row>
    <row r="50" spans="1:9" ht="26.25" customHeight="1">
      <c r="A50" s="119"/>
      <c r="B50" s="333" t="s">
        <v>485</v>
      </c>
      <c r="C50" s="274">
        <f t="shared" si="1"/>
        <v>15500</v>
      </c>
      <c r="D50" s="274">
        <v>15500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</row>
    <row r="51" spans="1:9" ht="16.5" customHeight="1">
      <c r="A51" s="126" t="s">
        <v>246</v>
      </c>
      <c r="B51" s="198" t="s">
        <v>247</v>
      </c>
      <c r="C51" s="272">
        <f>D51+G51</f>
        <v>7711701</v>
      </c>
      <c r="D51" s="272">
        <f aca="true" t="shared" si="2" ref="D51:I51">D52+D53</f>
        <v>7711701</v>
      </c>
      <c r="E51" s="272">
        <f t="shared" si="2"/>
        <v>0</v>
      </c>
      <c r="F51" s="272">
        <f t="shared" si="2"/>
        <v>0</v>
      </c>
      <c r="G51" s="272">
        <f t="shared" si="2"/>
        <v>0</v>
      </c>
      <c r="H51" s="272">
        <f t="shared" si="2"/>
        <v>0</v>
      </c>
      <c r="I51" s="272">
        <f t="shared" si="2"/>
        <v>0</v>
      </c>
    </row>
    <row r="52" spans="1:9" s="1" customFormat="1" ht="15.75" customHeight="1">
      <c r="A52" s="119"/>
      <c r="B52" s="333" t="s">
        <v>486</v>
      </c>
      <c r="C52" s="274">
        <f>D52+G52</f>
        <v>30000</v>
      </c>
      <c r="D52" s="274">
        <v>30000</v>
      </c>
      <c r="E52" s="274">
        <v>0</v>
      </c>
      <c r="F52" s="274">
        <v>0</v>
      </c>
      <c r="G52" s="274">
        <v>0</v>
      </c>
      <c r="H52" s="274">
        <v>0</v>
      </c>
      <c r="I52" s="274">
        <v>0</v>
      </c>
    </row>
    <row r="53" spans="1:9" ht="15.75" customHeight="1">
      <c r="A53" s="119"/>
      <c r="B53" s="333" t="s">
        <v>248</v>
      </c>
      <c r="C53" s="274">
        <f>D53+G53</f>
        <v>7681701</v>
      </c>
      <c r="D53" s="274">
        <v>7681701</v>
      </c>
      <c r="E53" s="274">
        <v>0</v>
      </c>
      <c r="F53" s="274">
        <v>0</v>
      </c>
      <c r="G53" s="274">
        <v>0</v>
      </c>
      <c r="H53" s="274">
        <v>0</v>
      </c>
      <c r="I53" s="274">
        <v>0</v>
      </c>
    </row>
    <row r="54" spans="1:9" ht="14.25" customHeight="1">
      <c r="A54" s="126" t="s">
        <v>249</v>
      </c>
      <c r="B54" s="198" t="s">
        <v>250</v>
      </c>
      <c r="C54" s="272">
        <f aca="true" t="shared" si="3" ref="C54:I54">C55+C56+C59+C61+C57+C60+C62+C58</f>
        <v>1045418</v>
      </c>
      <c r="D54" s="272">
        <f t="shared" si="3"/>
        <v>1045418</v>
      </c>
      <c r="E54" s="272">
        <f t="shared" si="3"/>
        <v>289018</v>
      </c>
      <c r="F54" s="272">
        <f t="shared" si="3"/>
        <v>0</v>
      </c>
      <c r="G54" s="272">
        <f t="shared" si="3"/>
        <v>0</v>
      </c>
      <c r="H54" s="272">
        <f t="shared" si="3"/>
        <v>0</v>
      </c>
      <c r="I54" s="272">
        <f t="shared" si="3"/>
        <v>0</v>
      </c>
    </row>
    <row r="55" spans="1:9" s="1" customFormat="1" ht="15" customHeight="1">
      <c r="A55" s="119"/>
      <c r="B55" s="333" t="s">
        <v>487</v>
      </c>
      <c r="C55" s="274">
        <f aca="true" t="shared" si="4" ref="C55:C62">D55+G55</f>
        <v>52800</v>
      </c>
      <c r="D55" s="274">
        <v>52800</v>
      </c>
      <c r="E55" s="274">
        <v>0</v>
      </c>
      <c r="F55" s="274">
        <v>0</v>
      </c>
      <c r="G55" s="274">
        <v>0</v>
      </c>
      <c r="H55" s="274">
        <v>0</v>
      </c>
      <c r="I55" s="274">
        <v>0</v>
      </c>
    </row>
    <row r="56" spans="1:9" ht="29.25" customHeight="1">
      <c r="A56" s="119"/>
      <c r="B56" s="333" t="s">
        <v>488</v>
      </c>
      <c r="C56" s="274">
        <f t="shared" si="4"/>
        <v>303600</v>
      </c>
      <c r="D56" s="274">
        <v>303600</v>
      </c>
      <c r="E56" s="274">
        <v>0</v>
      </c>
      <c r="F56" s="274">
        <v>0</v>
      </c>
      <c r="G56" s="274">
        <v>0</v>
      </c>
      <c r="H56" s="274">
        <v>0</v>
      </c>
      <c r="I56" s="274">
        <v>0</v>
      </c>
    </row>
    <row r="57" spans="1:9" ht="14.25" customHeight="1">
      <c r="A57" s="119"/>
      <c r="B57" s="333" t="s">
        <v>236</v>
      </c>
      <c r="C57" s="274">
        <f t="shared" si="4"/>
        <v>400000</v>
      </c>
      <c r="D57" s="274">
        <v>400000</v>
      </c>
      <c r="E57" s="274">
        <v>0</v>
      </c>
      <c r="F57" s="274">
        <v>0</v>
      </c>
      <c r="G57" s="274">
        <v>0</v>
      </c>
      <c r="H57" s="274">
        <v>0</v>
      </c>
      <c r="I57" s="274">
        <v>0</v>
      </c>
    </row>
    <row r="58" spans="1:9" ht="63.75" hidden="1">
      <c r="A58" s="119"/>
      <c r="B58" s="333" t="s">
        <v>506</v>
      </c>
      <c r="C58" s="274">
        <f>D58+G58</f>
        <v>0</v>
      </c>
      <c r="D58" s="274">
        <v>0</v>
      </c>
      <c r="E58" s="274">
        <v>0</v>
      </c>
      <c r="F58" s="274">
        <v>0</v>
      </c>
      <c r="G58" s="274">
        <v>0</v>
      </c>
      <c r="H58" s="274">
        <v>0</v>
      </c>
      <c r="I58" s="274">
        <v>0</v>
      </c>
    </row>
    <row r="59" spans="1:9" ht="27.75" customHeight="1">
      <c r="A59" s="119"/>
      <c r="B59" s="333" t="s">
        <v>252</v>
      </c>
      <c r="C59" s="274">
        <f t="shared" si="4"/>
        <v>289018</v>
      </c>
      <c r="D59" s="274">
        <v>289018</v>
      </c>
      <c r="E59" s="274">
        <v>289018</v>
      </c>
      <c r="F59" s="274">
        <v>0</v>
      </c>
      <c r="G59" s="274">
        <v>0</v>
      </c>
      <c r="H59" s="274">
        <v>0</v>
      </c>
      <c r="I59" s="274">
        <v>0</v>
      </c>
    </row>
    <row r="60" spans="1:9" ht="63.75" hidden="1">
      <c r="A60" s="119"/>
      <c r="B60" s="333" t="s">
        <v>506</v>
      </c>
      <c r="C60" s="274">
        <v>0</v>
      </c>
      <c r="D60" s="274">
        <v>0</v>
      </c>
      <c r="E60" s="274">
        <v>0</v>
      </c>
      <c r="F60" s="274">
        <v>0</v>
      </c>
      <c r="G60" s="274">
        <v>0</v>
      </c>
      <c r="H60" s="274">
        <v>0</v>
      </c>
      <c r="I60" s="274">
        <v>0</v>
      </c>
    </row>
    <row r="61" spans="1:9" ht="42" customHeight="1" hidden="1">
      <c r="A61" s="119"/>
      <c r="B61" s="333" t="s">
        <v>496</v>
      </c>
      <c r="C61" s="274">
        <f t="shared" si="4"/>
        <v>0</v>
      </c>
      <c r="D61" s="274">
        <v>0</v>
      </c>
      <c r="E61" s="274">
        <v>0</v>
      </c>
      <c r="F61" s="274">
        <v>0</v>
      </c>
      <c r="G61" s="274">
        <v>0</v>
      </c>
      <c r="H61" s="274">
        <v>0</v>
      </c>
      <c r="I61" s="274">
        <v>0</v>
      </c>
    </row>
    <row r="62" spans="1:9" ht="42" customHeight="1" hidden="1">
      <c r="A62" s="119"/>
      <c r="B62" s="333" t="s">
        <v>507</v>
      </c>
      <c r="C62" s="274">
        <f t="shared" si="4"/>
        <v>0</v>
      </c>
      <c r="D62" s="274">
        <v>0</v>
      </c>
      <c r="E62" s="274">
        <v>0</v>
      </c>
      <c r="F62" s="274">
        <v>0</v>
      </c>
      <c r="G62" s="274">
        <v>0</v>
      </c>
      <c r="H62" s="274">
        <v>0</v>
      </c>
      <c r="I62" s="274">
        <v>0</v>
      </c>
    </row>
    <row r="63" spans="1:9" ht="16.5" customHeight="1">
      <c r="A63" s="126" t="s">
        <v>251</v>
      </c>
      <c r="B63" s="198" t="s">
        <v>253</v>
      </c>
      <c r="C63" s="272">
        <f>C64+C65</f>
        <v>178440</v>
      </c>
      <c r="D63" s="272">
        <f aca="true" t="shared" si="5" ref="D63:I63">D64+D65</f>
        <v>178440</v>
      </c>
      <c r="E63" s="272">
        <f t="shared" si="5"/>
        <v>178440</v>
      </c>
      <c r="F63" s="272">
        <f t="shared" si="5"/>
        <v>0</v>
      </c>
      <c r="G63" s="272">
        <f t="shared" si="5"/>
        <v>0</v>
      </c>
      <c r="H63" s="272">
        <f t="shared" si="5"/>
        <v>0</v>
      </c>
      <c r="I63" s="272">
        <f t="shared" si="5"/>
        <v>0</v>
      </c>
    </row>
    <row r="64" spans="1:9" s="1" customFormat="1" ht="43.5" customHeight="1">
      <c r="A64" s="119"/>
      <c r="B64" s="333" t="s">
        <v>235</v>
      </c>
      <c r="C64" s="274">
        <v>0</v>
      </c>
      <c r="D64" s="274">
        <v>0</v>
      </c>
      <c r="E64" s="274">
        <v>0</v>
      </c>
      <c r="F64" s="274">
        <v>0</v>
      </c>
      <c r="G64" s="274">
        <v>0</v>
      </c>
      <c r="H64" s="274">
        <v>0</v>
      </c>
      <c r="I64" s="274">
        <v>0</v>
      </c>
    </row>
    <row r="65" spans="1:9" ht="27.75" customHeight="1">
      <c r="A65" s="119"/>
      <c r="B65" s="333" t="s">
        <v>252</v>
      </c>
      <c r="C65" s="274">
        <f>D65+G65</f>
        <v>178440</v>
      </c>
      <c r="D65" s="274">
        <v>178440</v>
      </c>
      <c r="E65" s="274">
        <v>178440</v>
      </c>
      <c r="F65" s="274">
        <v>0</v>
      </c>
      <c r="G65" s="274">
        <v>0</v>
      </c>
      <c r="H65" s="274">
        <v>0</v>
      </c>
      <c r="I65" s="274">
        <v>0</v>
      </c>
    </row>
    <row r="66" spans="1:9" ht="16.5" customHeight="1">
      <c r="A66" s="126" t="s">
        <v>508</v>
      </c>
      <c r="B66" s="198" t="s">
        <v>501</v>
      </c>
      <c r="C66" s="272">
        <f>C67+C68+C69</f>
        <v>5434000</v>
      </c>
      <c r="D66" s="272">
        <f aca="true" t="shared" si="6" ref="D66:I66">D67+D68+D69</f>
        <v>5434000</v>
      </c>
      <c r="E66" s="272">
        <f t="shared" si="6"/>
        <v>5427000</v>
      </c>
      <c r="F66" s="272">
        <f t="shared" si="6"/>
        <v>0</v>
      </c>
      <c r="G66" s="272">
        <f t="shared" si="6"/>
        <v>0</v>
      </c>
      <c r="H66" s="272">
        <f t="shared" si="6"/>
        <v>0</v>
      </c>
      <c r="I66" s="272">
        <f t="shared" si="6"/>
        <v>0</v>
      </c>
    </row>
    <row r="67" spans="1:9" s="1" customFormat="1" ht="43.5" customHeight="1">
      <c r="A67" s="119"/>
      <c r="B67" s="333" t="s">
        <v>235</v>
      </c>
      <c r="C67" s="274">
        <v>1690000</v>
      </c>
      <c r="D67" s="274">
        <v>1690000</v>
      </c>
      <c r="E67" s="274">
        <v>1690000</v>
      </c>
      <c r="F67" s="274">
        <v>0</v>
      </c>
      <c r="G67" s="274">
        <v>0</v>
      </c>
      <c r="H67" s="274">
        <v>0</v>
      </c>
      <c r="I67" s="274">
        <v>0</v>
      </c>
    </row>
    <row r="68" spans="1:9" s="1" customFormat="1" ht="51">
      <c r="A68" s="356"/>
      <c r="B68" s="336" t="s">
        <v>509</v>
      </c>
      <c r="C68" s="274">
        <f>D68+G68</f>
        <v>3737000</v>
      </c>
      <c r="D68" s="274">
        <v>3737000</v>
      </c>
      <c r="E68" s="274">
        <v>3737000</v>
      </c>
      <c r="F68" s="274">
        <v>0</v>
      </c>
      <c r="G68" s="274">
        <v>0</v>
      </c>
      <c r="H68" s="274">
        <v>0</v>
      </c>
      <c r="I68" s="274">
        <v>0</v>
      </c>
    </row>
    <row r="69" spans="1:9" s="19" customFormat="1" ht="38.25" customHeight="1">
      <c r="A69" s="201"/>
      <c r="B69" s="336" t="s">
        <v>451</v>
      </c>
      <c r="C69" s="274">
        <f>D69+G69</f>
        <v>7000</v>
      </c>
      <c r="D69" s="274">
        <v>7000</v>
      </c>
      <c r="E69" s="274">
        <v>0</v>
      </c>
      <c r="F69" s="274">
        <v>0</v>
      </c>
      <c r="G69" s="274">
        <v>0</v>
      </c>
      <c r="H69" s="274">
        <v>0</v>
      </c>
      <c r="I69" s="274">
        <v>0</v>
      </c>
    </row>
    <row r="70" spans="1:9" s="19" customFormat="1" ht="15.75" customHeight="1">
      <c r="A70" s="313">
        <v>900</v>
      </c>
      <c r="B70" s="337" t="s">
        <v>362</v>
      </c>
      <c r="C70" s="272">
        <f>C71</f>
        <v>50000</v>
      </c>
      <c r="D70" s="272">
        <f aca="true" t="shared" si="7" ref="D70:I70">D71</f>
        <v>50000</v>
      </c>
      <c r="E70" s="272">
        <f t="shared" si="7"/>
        <v>0</v>
      </c>
      <c r="F70" s="272">
        <f t="shared" si="7"/>
        <v>0</v>
      </c>
      <c r="G70" s="272">
        <f t="shared" si="7"/>
        <v>0</v>
      </c>
      <c r="H70" s="272">
        <f t="shared" si="7"/>
        <v>0</v>
      </c>
      <c r="I70" s="272">
        <f t="shared" si="7"/>
        <v>0</v>
      </c>
    </row>
    <row r="71" spans="1:9" s="19" customFormat="1" ht="29.25" customHeight="1">
      <c r="A71" s="201"/>
      <c r="B71" s="336" t="s">
        <v>430</v>
      </c>
      <c r="C71" s="274">
        <f>D71+G71</f>
        <v>50000</v>
      </c>
      <c r="D71" s="274">
        <v>50000</v>
      </c>
      <c r="E71" s="274">
        <v>0</v>
      </c>
      <c r="F71" s="274">
        <v>0</v>
      </c>
      <c r="G71" s="274">
        <v>0</v>
      </c>
      <c r="H71" s="274">
        <v>0</v>
      </c>
      <c r="I71" s="274">
        <v>0</v>
      </c>
    </row>
    <row r="72" spans="1:9" s="19" customFormat="1" ht="15" customHeight="1" hidden="1">
      <c r="A72" s="126" t="s">
        <v>390</v>
      </c>
      <c r="B72" s="112" t="s">
        <v>391</v>
      </c>
      <c r="C72" s="272">
        <v>0</v>
      </c>
      <c r="D72" s="272">
        <v>0</v>
      </c>
      <c r="E72" s="273">
        <f>E73</f>
        <v>0</v>
      </c>
      <c r="F72" s="273">
        <v>0</v>
      </c>
      <c r="G72" s="273">
        <f>H72</f>
        <v>0</v>
      </c>
      <c r="H72" s="273">
        <f>H73</f>
        <v>0</v>
      </c>
      <c r="I72" s="273">
        <f>I73</f>
        <v>0</v>
      </c>
    </row>
    <row r="73" spans="1:9" s="19" customFormat="1" ht="55.5" customHeight="1" hidden="1">
      <c r="A73" s="119"/>
      <c r="B73" s="129" t="s">
        <v>392</v>
      </c>
      <c r="C73" s="274">
        <v>0</v>
      </c>
      <c r="D73" s="274">
        <v>0</v>
      </c>
      <c r="E73" s="274">
        <v>0</v>
      </c>
      <c r="F73" s="274">
        <v>0</v>
      </c>
      <c r="G73" s="274">
        <v>0</v>
      </c>
      <c r="H73" s="274">
        <v>0</v>
      </c>
      <c r="I73" s="274">
        <v>0</v>
      </c>
    </row>
    <row r="74" spans="1:9" ht="14.25" customHeight="1" hidden="1">
      <c r="A74" s="126" t="s">
        <v>367</v>
      </c>
      <c r="B74" s="112" t="s">
        <v>368</v>
      </c>
      <c r="C74" s="272">
        <f aca="true" t="shared" si="8" ref="C74:I74">C75</f>
        <v>0</v>
      </c>
      <c r="D74" s="272">
        <f t="shared" si="8"/>
        <v>0</v>
      </c>
      <c r="E74" s="272">
        <f t="shared" si="8"/>
        <v>0</v>
      </c>
      <c r="F74" s="272">
        <f t="shared" si="8"/>
        <v>0</v>
      </c>
      <c r="G74" s="272">
        <f t="shared" si="8"/>
        <v>0</v>
      </c>
      <c r="H74" s="272">
        <f t="shared" si="8"/>
        <v>0</v>
      </c>
      <c r="I74" s="272">
        <f t="shared" si="8"/>
        <v>0</v>
      </c>
    </row>
    <row r="75" spans="1:9" ht="55.5" customHeight="1" hidden="1">
      <c r="A75" s="119"/>
      <c r="B75" s="113" t="s">
        <v>429</v>
      </c>
      <c r="C75" s="274">
        <v>0</v>
      </c>
      <c r="D75" s="274">
        <v>0</v>
      </c>
      <c r="E75" s="274">
        <v>0</v>
      </c>
      <c r="F75" s="274">
        <v>0</v>
      </c>
      <c r="G75" s="274">
        <v>0</v>
      </c>
      <c r="H75" s="274">
        <v>0</v>
      </c>
      <c r="I75" s="274">
        <v>0</v>
      </c>
    </row>
    <row r="76" spans="1:9" ht="12.75">
      <c r="A76" s="383" t="s">
        <v>26</v>
      </c>
      <c r="B76" s="384"/>
      <c r="C76" s="279">
        <f>C10+C19+C25+C29+C31+C35+C51+C54+C63+C72+C70+C23+C33+C74+C66+C17</f>
        <v>30155669</v>
      </c>
      <c r="D76" s="279">
        <f aca="true" t="shared" si="9" ref="D76:I76">D10+D19+D25+D29+D31+D35+D51+D54+D63+D72+D70+D23+D33+D74+D66+D17</f>
        <v>30005669</v>
      </c>
      <c r="E76" s="279">
        <f t="shared" si="9"/>
        <v>5972880</v>
      </c>
      <c r="F76" s="279">
        <f t="shared" si="9"/>
        <v>0</v>
      </c>
      <c r="G76" s="279">
        <f t="shared" si="9"/>
        <v>150000</v>
      </c>
      <c r="H76" s="279">
        <f t="shared" si="9"/>
        <v>150000</v>
      </c>
      <c r="I76" s="279">
        <f t="shared" si="9"/>
        <v>0</v>
      </c>
    </row>
    <row r="77" spans="1:9" ht="12.75">
      <c r="A77"/>
      <c r="B77" s="3"/>
      <c r="C77"/>
      <c r="D77"/>
      <c r="H77" s="121"/>
      <c r="I77" s="121"/>
    </row>
    <row r="78" spans="1:9" ht="12.75">
      <c r="A78" s="5" t="s">
        <v>6</v>
      </c>
      <c r="B78" s="3"/>
      <c r="C78"/>
      <c r="D78"/>
      <c r="H78" s="121"/>
      <c r="I78" s="121"/>
    </row>
    <row r="79" spans="1:9" ht="12.75">
      <c r="A79"/>
      <c r="B79" s="3"/>
      <c r="C79"/>
      <c r="D79"/>
      <c r="H79" s="121"/>
      <c r="I79" s="121"/>
    </row>
    <row r="80" spans="1:9" ht="12.75">
      <c r="A80"/>
      <c r="B80" s="3"/>
      <c r="C80"/>
      <c r="D80"/>
      <c r="H80" s="121"/>
      <c r="I80" s="121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sheetProtection/>
  <mergeCells count="11">
    <mergeCell ref="H7:I7"/>
    <mergeCell ref="A5:A6"/>
    <mergeCell ref="B5:B6"/>
    <mergeCell ref="G1:I1"/>
    <mergeCell ref="A76:B76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6" sqref="A6:E6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3" customWidth="1"/>
    <col min="5" max="5" width="14.8515625" style="133" customWidth="1"/>
    <col min="6" max="6" width="13.57421875" style="133" customWidth="1"/>
    <col min="7" max="7" width="14.421875" style="133" customWidth="1"/>
    <col min="8" max="8" width="15.7109375" style="0" customWidth="1"/>
  </cols>
  <sheetData>
    <row r="1" spans="4:5" ht="12.75">
      <c r="D1" s="427" t="s">
        <v>448</v>
      </c>
      <c r="E1" s="427"/>
    </row>
    <row r="2" ht="12.75">
      <c r="E2" s="340" t="s">
        <v>548</v>
      </c>
    </row>
    <row r="3" spans="1:8" ht="48.75" customHeight="1" hidden="1">
      <c r="A3" s="446"/>
      <c r="B3" s="446"/>
      <c r="C3" s="446"/>
      <c r="D3" s="446"/>
      <c r="E3" s="446"/>
      <c r="F3" s="446"/>
      <c r="G3" s="446"/>
      <c r="H3" s="446"/>
    </row>
    <row r="4" spans="1:8" ht="12.75" hidden="1">
      <c r="A4"/>
      <c r="B4"/>
      <c r="C4"/>
      <c r="D4"/>
      <c r="E4" s="121"/>
      <c r="F4" s="155"/>
      <c r="G4" s="155"/>
      <c r="H4" s="263"/>
    </row>
    <row r="5" spans="1:8" s="47" customFormat="1" ht="20.25" customHeight="1" hidden="1">
      <c r="A5"/>
      <c r="B5"/>
      <c r="C5"/>
      <c r="D5" t="s">
        <v>220</v>
      </c>
      <c r="E5" s="121"/>
      <c r="F5" s="447"/>
      <c r="G5" s="447"/>
      <c r="H5" s="271"/>
    </row>
    <row r="6" spans="1:8" s="47" customFormat="1" ht="65.25" customHeight="1">
      <c r="A6" s="429" t="s">
        <v>550</v>
      </c>
      <c r="B6" s="429"/>
      <c r="C6" s="429"/>
      <c r="D6" s="429"/>
      <c r="E6" s="429"/>
      <c r="F6" s="270"/>
      <c r="G6" s="270"/>
      <c r="H6" s="271"/>
    </row>
    <row r="7" spans="1:8" ht="9" customHeight="1">
      <c r="A7"/>
      <c r="B7"/>
      <c r="C7"/>
      <c r="D7" s="3"/>
      <c r="E7" s="135"/>
      <c r="F7" s="265"/>
      <c r="G7" s="265"/>
      <c r="H7" s="264"/>
    </row>
    <row r="8" spans="1:8" s="1" customFormat="1" ht="19.5" customHeight="1">
      <c r="A8" s="424" t="s">
        <v>34</v>
      </c>
      <c r="B8" s="424" t="s">
        <v>0</v>
      </c>
      <c r="C8" s="424" t="s">
        <v>8</v>
      </c>
      <c r="D8" s="425" t="s">
        <v>97</v>
      </c>
      <c r="E8" s="443" t="s">
        <v>98</v>
      </c>
      <c r="F8" s="267"/>
      <c r="G8" s="267"/>
      <c r="H8" s="266"/>
    </row>
    <row r="9" spans="1:8" ht="65.25" customHeight="1">
      <c r="A9" s="424"/>
      <c r="B9" s="424"/>
      <c r="C9" s="424"/>
      <c r="D9" s="425"/>
      <c r="E9" s="444"/>
      <c r="F9" s="155"/>
      <c r="G9" s="155"/>
      <c r="H9" s="268"/>
    </row>
    <row r="10" spans="1:8" s="1" customFormat="1" ht="19.5" customHeight="1">
      <c r="A10" s="424"/>
      <c r="B10" s="424"/>
      <c r="C10" s="424"/>
      <c r="D10" s="425"/>
      <c r="E10" s="445"/>
      <c r="F10" s="267"/>
      <c r="G10" s="267"/>
      <c r="H10" s="266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41">
        <v>5</v>
      </c>
      <c r="F11" s="155"/>
      <c r="G11" s="155"/>
      <c r="H11" s="268"/>
    </row>
    <row r="12" spans="1:8" s="284" customFormat="1" ht="31.5" customHeight="1">
      <c r="A12" s="280"/>
      <c r="B12" s="280"/>
      <c r="C12" s="280"/>
      <c r="D12" s="281" t="s">
        <v>393</v>
      </c>
      <c r="E12" s="362">
        <f>E13+E14</f>
        <v>6520</v>
      </c>
      <c r="F12" s="282"/>
      <c r="G12" s="282"/>
      <c r="H12" s="283"/>
    </row>
    <row r="13" spans="1:8" s="1" customFormat="1" ht="28.5" customHeight="1">
      <c r="A13" s="285">
        <v>1</v>
      </c>
      <c r="B13" s="285">
        <v>801</v>
      </c>
      <c r="C13" s="285">
        <v>80195</v>
      </c>
      <c r="D13" s="285" t="s">
        <v>533</v>
      </c>
      <c r="E13" s="292">
        <v>3333</v>
      </c>
      <c r="F13" s="267"/>
      <c r="G13" s="267"/>
      <c r="H13" s="266"/>
    </row>
    <row r="14" spans="1:8" s="1" customFormat="1" ht="28.5" customHeight="1">
      <c r="A14" s="285">
        <v>2</v>
      </c>
      <c r="B14" s="285">
        <v>801</v>
      </c>
      <c r="C14" s="285">
        <v>80195</v>
      </c>
      <c r="D14" s="285" t="s">
        <v>541</v>
      </c>
      <c r="E14" s="292">
        <v>3187</v>
      </c>
      <c r="F14" s="267"/>
      <c r="G14" s="267"/>
      <c r="H14" s="266"/>
    </row>
    <row r="15" spans="1:8" ht="28.5" customHeight="1" hidden="1">
      <c r="A15" s="285">
        <v>2</v>
      </c>
      <c r="B15" s="285">
        <v>750</v>
      </c>
      <c r="C15" s="285">
        <v>75095</v>
      </c>
      <c r="D15" s="285" t="s">
        <v>386</v>
      </c>
      <c r="E15" s="292">
        <v>0</v>
      </c>
      <c r="F15" s="155"/>
      <c r="G15" s="155"/>
      <c r="H15" s="268"/>
    </row>
    <row r="16" spans="1:8" ht="28.5" customHeight="1" hidden="1">
      <c r="A16" s="285"/>
      <c r="B16" s="285"/>
      <c r="C16" s="285"/>
      <c r="D16" s="285"/>
      <c r="E16" s="292"/>
      <c r="F16" s="155"/>
      <c r="G16" s="155"/>
      <c r="H16" s="268"/>
    </row>
    <row r="17" spans="1:8" ht="28.5" customHeight="1" hidden="1">
      <c r="A17" s="285"/>
      <c r="B17" s="285"/>
      <c r="C17" s="285"/>
      <c r="D17" s="285"/>
      <c r="E17" s="292"/>
      <c r="F17" s="155"/>
      <c r="G17" s="155"/>
      <c r="H17" s="268"/>
    </row>
    <row r="18" spans="1:8" ht="24.75" customHeight="1" hidden="1">
      <c r="A18" s="285"/>
      <c r="B18" s="285"/>
      <c r="C18" s="285"/>
      <c r="D18" s="285"/>
      <c r="E18" s="292"/>
      <c r="F18" s="155"/>
      <c r="G18" s="155"/>
      <c r="H18" s="42"/>
    </row>
    <row r="19" spans="1:8" ht="19.5" customHeight="1" hidden="1">
      <c r="A19" s="285"/>
      <c r="B19" s="285"/>
      <c r="C19" s="285"/>
      <c r="D19" s="285"/>
      <c r="E19" s="292"/>
      <c r="F19" s="155"/>
      <c r="G19" s="155"/>
      <c r="H19" s="42"/>
    </row>
    <row r="20" spans="1:8" ht="19.5" customHeight="1" hidden="1">
      <c r="A20" s="285"/>
      <c r="B20" s="285"/>
      <c r="C20" s="285"/>
      <c r="D20" s="285"/>
      <c r="E20" s="292"/>
      <c r="F20" s="155"/>
      <c r="G20" s="155"/>
      <c r="H20" s="42"/>
    </row>
    <row r="21" spans="1:8" ht="19.5" customHeight="1" hidden="1">
      <c r="A21" s="448" t="s">
        <v>1</v>
      </c>
      <c r="B21" s="448"/>
      <c r="C21" s="448"/>
      <c r="D21" s="448"/>
      <c r="E21" s="172">
        <v>0</v>
      </c>
      <c r="F21" s="155"/>
      <c r="G21" s="155"/>
      <c r="H21" s="42"/>
    </row>
    <row r="22" spans="1:8" ht="19.5" customHeight="1" hidden="1">
      <c r="A22" s="18"/>
      <c r="B22" s="18"/>
      <c r="C22" s="18"/>
      <c r="D22" s="180"/>
      <c r="E22" s="180"/>
      <c r="F22" s="155"/>
      <c r="G22" s="155"/>
      <c r="H22" s="42"/>
    </row>
    <row r="23" spans="1:8" ht="19.5" customHeight="1" hidden="1">
      <c r="A23" s="18"/>
      <c r="B23" s="18"/>
      <c r="C23" s="18"/>
      <c r="D23" s="180"/>
      <c r="E23" s="180"/>
      <c r="F23" s="155"/>
      <c r="G23" s="155"/>
      <c r="H23" s="42"/>
    </row>
    <row r="24" spans="1:8" ht="19.5" customHeight="1" hidden="1">
      <c r="A24" s="18"/>
      <c r="B24" s="18"/>
      <c r="C24" s="18"/>
      <c r="D24" s="180"/>
      <c r="E24" s="180"/>
      <c r="F24" s="155"/>
      <c r="G24" s="155"/>
      <c r="H24" s="42"/>
    </row>
    <row r="25" spans="1:8" s="1" customFormat="1" ht="27" customHeight="1">
      <c r="A25" s="286"/>
      <c r="B25" s="286"/>
      <c r="C25" s="286"/>
      <c r="D25" s="287" t="s">
        <v>535</v>
      </c>
      <c r="E25" s="354">
        <v>320000</v>
      </c>
      <c r="F25" s="267"/>
      <c r="G25" s="267"/>
      <c r="H25" s="269"/>
    </row>
    <row r="26" spans="1:8" s="6" customFormat="1" ht="27" customHeight="1">
      <c r="A26" s="285">
        <v>1</v>
      </c>
      <c r="B26" s="285">
        <v>921</v>
      </c>
      <c r="C26" s="285">
        <v>92105</v>
      </c>
      <c r="D26" s="293" t="s">
        <v>503</v>
      </c>
      <c r="E26" s="353">
        <v>18000</v>
      </c>
      <c r="F26" s="350"/>
      <c r="G26" s="350"/>
      <c r="H26" s="351"/>
    </row>
    <row r="27" spans="1:8" s="6" customFormat="1" ht="27" customHeight="1">
      <c r="A27" s="285">
        <v>2</v>
      </c>
      <c r="B27" s="285">
        <v>921</v>
      </c>
      <c r="C27" s="285">
        <v>92195</v>
      </c>
      <c r="D27" s="352" t="s">
        <v>504</v>
      </c>
      <c r="E27" s="353">
        <v>7000</v>
      </c>
      <c r="F27" s="350"/>
      <c r="G27" s="350"/>
      <c r="H27" s="351"/>
    </row>
    <row r="28" spans="1:8" s="6" customFormat="1" ht="42.75" customHeight="1">
      <c r="A28" s="285">
        <v>3</v>
      </c>
      <c r="B28" s="285">
        <v>921</v>
      </c>
      <c r="C28" s="285">
        <v>92195</v>
      </c>
      <c r="D28" s="293" t="s">
        <v>505</v>
      </c>
      <c r="E28" s="353">
        <v>25000</v>
      </c>
      <c r="F28" s="350"/>
      <c r="G28" s="350"/>
      <c r="H28" s="351"/>
    </row>
    <row r="29" spans="1:8" s="142" customFormat="1" ht="27" customHeight="1">
      <c r="A29" s="285">
        <v>4</v>
      </c>
      <c r="B29" s="285">
        <v>921</v>
      </c>
      <c r="C29" s="285">
        <v>92120</v>
      </c>
      <c r="D29" s="293" t="s">
        <v>452</v>
      </c>
      <c r="E29" s="292">
        <v>100000</v>
      </c>
      <c r="F29" s="155"/>
      <c r="G29" s="155"/>
      <c r="H29" s="42"/>
    </row>
    <row r="30" spans="1:8" s="323" customFormat="1" ht="39.75" customHeight="1">
      <c r="A30" s="285">
        <v>5</v>
      </c>
      <c r="B30" s="285">
        <v>926</v>
      </c>
      <c r="C30" s="285">
        <v>92605</v>
      </c>
      <c r="D30" s="293" t="s">
        <v>472</v>
      </c>
      <c r="E30" s="292">
        <v>170000</v>
      </c>
      <c r="F30" s="321"/>
      <c r="G30" s="321"/>
      <c r="H30" s="322"/>
    </row>
    <row r="31" spans="1:8" s="323" customFormat="1" ht="30.75" customHeight="1" hidden="1">
      <c r="A31" s="285"/>
      <c r="B31" s="285"/>
      <c r="C31" s="285"/>
      <c r="D31" s="293"/>
      <c r="E31" s="292"/>
      <c r="F31" s="321"/>
      <c r="G31" s="321"/>
      <c r="H31" s="322"/>
    </row>
    <row r="32" spans="1:5" ht="33.75" customHeight="1">
      <c r="A32" s="449" t="s">
        <v>1</v>
      </c>
      <c r="B32" s="449"/>
      <c r="C32" s="449"/>
      <c r="D32" s="449"/>
      <c r="E32" s="317">
        <f>E12+E25</f>
        <v>326520</v>
      </c>
    </row>
    <row r="33" ht="12.75">
      <c r="A33" s="10"/>
    </row>
  </sheetData>
  <sheetProtection/>
  <mergeCells count="11"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84</v>
      </c>
    </row>
    <row r="2" ht="12.75">
      <c r="E2" s="3" t="s">
        <v>221</v>
      </c>
    </row>
    <row r="3" spans="1:7" ht="48.75" customHeight="1">
      <c r="A3" s="429" t="s">
        <v>83</v>
      </c>
      <c r="B3" s="429"/>
      <c r="C3" s="429"/>
      <c r="D3" s="429"/>
      <c r="E3" s="429"/>
      <c r="F3" s="429"/>
      <c r="G3" s="429"/>
    </row>
    <row r="4" ht="12.75">
      <c r="G4" s="46"/>
    </row>
    <row r="5" spans="1:7" s="47" customFormat="1" ht="20.25" customHeight="1">
      <c r="A5" s="424" t="s">
        <v>0</v>
      </c>
      <c r="B5" s="430" t="s">
        <v>8</v>
      </c>
      <c r="C5" s="430" t="s">
        <v>78</v>
      </c>
      <c r="D5" s="425" t="s">
        <v>76</v>
      </c>
      <c r="E5" s="425" t="s">
        <v>82</v>
      </c>
      <c r="F5" s="425" t="s">
        <v>77</v>
      </c>
      <c r="G5" s="425"/>
    </row>
    <row r="6" spans="1:7" s="47" customFormat="1" ht="65.25" customHeight="1">
      <c r="A6" s="424"/>
      <c r="B6" s="431"/>
      <c r="C6" s="431"/>
      <c r="D6" s="424"/>
      <c r="E6" s="425"/>
      <c r="F6" s="25" t="s">
        <v>79</v>
      </c>
      <c r="G6" s="25" t="s">
        <v>80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49" t="s">
        <v>1</v>
      </c>
      <c r="B21" s="449"/>
      <c r="C21" s="449"/>
      <c r="D21" s="449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95</v>
      </c>
    </row>
    <row r="2" ht="12.75">
      <c r="E2" t="s">
        <v>215</v>
      </c>
    </row>
    <row r="3" spans="1:6" ht="77.25" customHeight="1">
      <c r="A3" s="423" t="s">
        <v>96</v>
      </c>
      <c r="B3" s="423"/>
      <c r="C3" s="423"/>
      <c r="D3" s="423"/>
      <c r="E3" s="423"/>
      <c r="F3" s="423"/>
    </row>
    <row r="4" spans="4:6" ht="19.5" customHeight="1">
      <c r="D4" s="3"/>
      <c r="E4" s="3"/>
      <c r="F4" s="55"/>
    </row>
    <row r="5" spans="1:6" ht="19.5" customHeight="1">
      <c r="A5" s="424" t="s">
        <v>34</v>
      </c>
      <c r="B5" s="424" t="s">
        <v>0</v>
      </c>
      <c r="C5" s="424" t="s">
        <v>8</v>
      </c>
      <c r="D5" s="425" t="s">
        <v>92</v>
      </c>
      <c r="E5" s="425" t="s">
        <v>93</v>
      </c>
      <c r="F5" s="425" t="s">
        <v>94</v>
      </c>
    </row>
    <row r="6" spans="1:6" ht="19.5" customHeight="1">
      <c r="A6" s="424"/>
      <c r="B6" s="424"/>
      <c r="C6" s="424"/>
      <c r="D6" s="425"/>
      <c r="E6" s="425"/>
      <c r="F6" s="425"/>
    </row>
    <row r="7" spans="1:6" ht="19.5" customHeight="1">
      <c r="A7" s="424"/>
      <c r="B7" s="424"/>
      <c r="C7" s="424"/>
      <c r="D7" s="425"/>
      <c r="E7" s="425"/>
      <c r="F7" s="42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40" t="s">
        <v>1</v>
      </c>
      <c r="B14" s="441"/>
      <c r="C14" s="441"/>
      <c r="D14" s="44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99</v>
      </c>
    </row>
    <row r="2" ht="12.75">
      <c r="D2" t="s">
        <v>220</v>
      </c>
    </row>
    <row r="3" spans="1:5" ht="77.25" customHeight="1">
      <c r="A3" s="429" t="s">
        <v>100</v>
      </c>
      <c r="B3" s="429"/>
      <c r="C3" s="429"/>
      <c r="D3" s="429"/>
      <c r="E3" s="429"/>
    </row>
    <row r="4" spans="4:5" ht="19.5" customHeight="1">
      <c r="D4" s="3"/>
      <c r="E4" s="55"/>
    </row>
    <row r="5" spans="1:5" ht="19.5" customHeight="1">
      <c r="A5" s="424" t="s">
        <v>34</v>
      </c>
      <c r="B5" s="424" t="s">
        <v>0</v>
      </c>
      <c r="C5" s="424" t="s">
        <v>8</v>
      </c>
      <c r="D5" s="425" t="s">
        <v>97</v>
      </c>
      <c r="E5" s="450" t="s">
        <v>98</v>
      </c>
    </row>
    <row r="6" spans="1:5" ht="19.5" customHeight="1">
      <c r="A6" s="424"/>
      <c r="B6" s="424"/>
      <c r="C6" s="424"/>
      <c r="D6" s="425"/>
      <c r="E6" s="451"/>
    </row>
    <row r="7" spans="1:5" ht="19.5" customHeight="1">
      <c r="A7" s="424"/>
      <c r="B7" s="424"/>
      <c r="C7" s="424"/>
      <c r="D7" s="425"/>
      <c r="E7" s="45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40" t="s">
        <v>1</v>
      </c>
      <c r="B14" s="441"/>
      <c r="C14" s="441"/>
      <c r="D14" s="44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40" t="s">
        <v>449</v>
      </c>
    </row>
    <row r="2" ht="12.75">
      <c r="H2" s="340" t="s">
        <v>548</v>
      </c>
    </row>
    <row r="3" ht="7.5" customHeight="1"/>
    <row r="4" spans="1:7" ht="16.5">
      <c r="A4" s="453" t="s">
        <v>497</v>
      </c>
      <c r="B4" s="453"/>
      <c r="C4" s="453"/>
      <c r="D4" s="453"/>
      <c r="E4" s="453"/>
      <c r="F4" s="453"/>
      <c r="G4" s="453"/>
    </row>
    <row r="5" spans="1:7" ht="6" customHeight="1">
      <c r="A5" s="54"/>
      <c r="B5" s="54"/>
      <c r="C5" s="134"/>
      <c r="D5" s="134"/>
      <c r="E5" s="134"/>
      <c r="F5" s="134"/>
      <c r="G5" s="134"/>
    </row>
    <row r="6" spans="1:8" ht="12.75">
      <c r="A6" s="3"/>
      <c r="B6" s="3"/>
      <c r="C6" s="133"/>
      <c r="D6" s="133"/>
      <c r="E6" s="133"/>
      <c r="F6" s="133"/>
      <c r="G6" s="133"/>
      <c r="H6" s="148"/>
    </row>
    <row r="7" spans="1:8" ht="15" customHeight="1">
      <c r="A7" s="430" t="s">
        <v>34</v>
      </c>
      <c r="B7" s="450" t="s">
        <v>101</v>
      </c>
      <c r="C7" s="443" t="s">
        <v>105</v>
      </c>
      <c r="D7" s="457" t="s">
        <v>106</v>
      </c>
      <c r="E7" s="458"/>
      <c r="F7" s="457" t="s">
        <v>223</v>
      </c>
      <c r="G7" s="459"/>
      <c r="H7" s="443" t="s">
        <v>107</v>
      </c>
    </row>
    <row r="8" spans="1:8" ht="15" customHeight="1">
      <c r="A8" s="454"/>
      <c r="B8" s="455"/>
      <c r="C8" s="444"/>
      <c r="D8" s="443" t="s">
        <v>102</v>
      </c>
      <c r="E8" s="169" t="s">
        <v>11</v>
      </c>
      <c r="F8" s="443" t="s">
        <v>102</v>
      </c>
      <c r="G8" s="149" t="s">
        <v>11</v>
      </c>
      <c r="H8" s="444"/>
    </row>
    <row r="9" spans="1:8" ht="18" customHeight="1">
      <c r="A9" s="454"/>
      <c r="B9" s="455"/>
      <c r="C9" s="444"/>
      <c r="D9" s="444"/>
      <c r="E9" s="443" t="s">
        <v>224</v>
      </c>
      <c r="F9" s="444"/>
      <c r="G9" s="443" t="s">
        <v>225</v>
      </c>
      <c r="H9" s="444"/>
    </row>
    <row r="10" spans="1:8" ht="42" customHeight="1">
      <c r="A10" s="431"/>
      <c r="B10" s="456"/>
      <c r="C10" s="445"/>
      <c r="D10" s="445"/>
      <c r="E10" s="445"/>
      <c r="F10" s="445"/>
      <c r="G10" s="445"/>
      <c r="H10" s="445"/>
    </row>
    <row r="11" spans="1:8" ht="7.5" customHeight="1">
      <c r="A11" s="48">
        <v>1</v>
      </c>
      <c r="B11" s="48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</row>
    <row r="12" spans="1:8" ht="36.75" customHeight="1">
      <c r="A12" s="182">
        <v>1</v>
      </c>
      <c r="B12" s="184" t="s">
        <v>288</v>
      </c>
      <c r="C12" s="180">
        <v>250000</v>
      </c>
      <c r="D12" s="180">
        <v>3190852</v>
      </c>
      <c r="E12" s="180">
        <v>0</v>
      </c>
      <c r="F12" s="180">
        <v>3175852</v>
      </c>
      <c r="G12" s="180">
        <v>0</v>
      </c>
      <c r="H12" s="361">
        <v>265000</v>
      </c>
    </row>
    <row r="13" spans="1:8" ht="19.5" customHeight="1">
      <c r="A13" s="295"/>
      <c r="B13" s="359"/>
      <c r="C13" s="296"/>
      <c r="D13" s="296"/>
      <c r="E13" s="296"/>
      <c r="F13" s="296"/>
      <c r="G13" s="296"/>
      <c r="H13" s="360"/>
    </row>
    <row r="14" spans="1:8" ht="19.5" customHeight="1" hidden="1">
      <c r="A14" s="70"/>
      <c r="B14" s="72"/>
      <c r="C14" s="151"/>
      <c r="D14" s="151"/>
      <c r="E14" s="151"/>
      <c r="F14" s="151"/>
      <c r="G14" s="151"/>
      <c r="H14" s="170"/>
    </row>
    <row r="15" spans="1:8" ht="19.5" customHeight="1" hidden="1">
      <c r="A15" s="70"/>
      <c r="B15" s="72"/>
      <c r="C15" s="151"/>
      <c r="D15" s="151"/>
      <c r="E15" s="151"/>
      <c r="F15" s="151"/>
      <c r="G15" s="151"/>
      <c r="H15" s="170"/>
    </row>
    <row r="16" spans="1:8" ht="19.5" customHeight="1" hidden="1">
      <c r="A16" s="70"/>
      <c r="B16" s="72"/>
      <c r="C16" s="151"/>
      <c r="D16" s="151"/>
      <c r="E16" s="151"/>
      <c r="F16" s="151"/>
      <c r="G16" s="151"/>
      <c r="H16" s="170"/>
    </row>
    <row r="17" spans="1:8" ht="19.5" customHeight="1" hidden="1">
      <c r="A17" s="73"/>
      <c r="B17" s="74"/>
      <c r="C17" s="153"/>
      <c r="D17" s="153"/>
      <c r="E17" s="153"/>
      <c r="F17" s="153"/>
      <c r="G17" s="153"/>
      <c r="H17" s="171"/>
    </row>
    <row r="18" spans="1:8" s="19" customFormat="1" ht="19.5" customHeight="1">
      <c r="A18" s="383" t="s">
        <v>1</v>
      </c>
      <c r="B18" s="384"/>
      <c r="C18" s="172">
        <f aca="true" t="shared" si="0" ref="C18:H18">C12</f>
        <v>250000</v>
      </c>
      <c r="D18" s="172">
        <f t="shared" si="0"/>
        <v>3190852</v>
      </c>
      <c r="E18" s="172">
        <f t="shared" si="0"/>
        <v>0</v>
      </c>
      <c r="F18" s="172">
        <f t="shared" si="0"/>
        <v>3175852</v>
      </c>
      <c r="G18" s="172">
        <f t="shared" si="0"/>
        <v>0</v>
      </c>
      <c r="H18" s="181">
        <f t="shared" si="0"/>
        <v>265000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  <mergeCell ref="F7:G7"/>
    <mergeCell ref="G9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3"/>
      <c r="F1" s="133"/>
      <c r="G1" s="133"/>
      <c r="H1" s="330"/>
      <c r="I1" s="133"/>
      <c r="J1" s="330"/>
      <c r="K1" s="330" t="s">
        <v>450</v>
      </c>
    </row>
    <row r="2" spans="1:11" ht="12.75">
      <c r="A2" s="3"/>
      <c r="B2" s="3"/>
      <c r="C2" s="3"/>
      <c r="D2" s="3"/>
      <c r="E2" s="133"/>
      <c r="F2" s="133"/>
      <c r="G2" s="133"/>
      <c r="H2" s="133"/>
      <c r="I2" s="133" t="s">
        <v>473</v>
      </c>
      <c r="J2" s="133"/>
      <c r="K2" s="340" t="s">
        <v>548</v>
      </c>
    </row>
    <row r="3" spans="1:11" ht="21" customHeight="1">
      <c r="A3" s="461" t="s">
        <v>561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spans="1:11" ht="6" customHeight="1">
      <c r="A4" s="53"/>
      <c r="B4" s="53"/>
      <c r="C4" s="53"/>
      <c r="D4" s="53"/>
      <c r="E4" s="176"/>
      <c r="F4" s="176"/>
      <c r="G4" s="176"/>
      <c r="H4" s="176"/>
      <c r="I4" s="176"/>
      <c r="J4" s="176"/>
      <c r="K4" s="46"/>
    </row>
    <row r="5" spans="1:11" ht="12.75">
      <c r="A5" s="424" t="s">
        <v>34</v>
      </c>
      <c r="B5" s="424" t="s">
        <v>0</v>
      </c>
      <c r="C5" s="424" t="s">
        <v>117</v>
      </c>
      <c r="D5" s="425" t="s">
        <v>213</v>
      </c>
      <c r="E5" s="426" t="s">
        <v>118</v>
      </c>
      <c r="F5" s="426" t="s">
        <v>119</v>
      </c>
      <c r="G5" s="426"/>
      <c r="H5" s="426"/>
      <c r="I5" s="426"/>
      <c r="J5" s="426"/>
      <c r="K5" s="425" t="s">
        <v>120</v>
      </c>
    </row>
    <row r="6" spans="1:11" ht="15" customHeight="1">
      <c r="A6" s="424"/>
      <c r="B6" s="424"/>
      <c r="C6" s="424"/>
      <c r="D6" s="425"/>
      <c r="E6" s="426"/>
      <c r="F6" s="426" t="s">
        <v>534</v>
      </c>
      <c r="G6" s="426" t="s">
        <v>121</v>
      </c>
      <c r="H6" s="426"/>
      <c r="I6" s="426"/>
      <c r="J6" s="426"/>
      <c r="K6" s="425"/>
    </row>
    <row r="7" spans="1:11" ht="15" customHeight="1">
      <c r="A7" s="424"/>
      <c r="B7" s="424"/>
      <c r="C7" s="424"/>
      <c r="D7" s="425"/>
      <c r="E7" s="426"/>
      <c r="F7" s="426"/>
      <c r="G7" s="426" t="s">
        <v>122</v>
      </c>
      <c r="H7" s="426" t="s">
        <v>123</v>
      </c>
      <c r="I7" s="426" t="s">
        <v>124</v>
      </c>
      <c r="J7" s="426" t="s">
        <v>125</v>
      </c>
      <c r="K7" s="425"/>
    </row>
    <row r="8" spans="1:11" ht="18" customHeight="1">
      <c r="A8" s="424"/>
      <c r="B8" s="424"/>
      <c r="C8" s="424"/>
      <c r="D8" s="425"/>
      <c r="E8" s="426"/>
      <c r="F8" s="426"/>
      <c r="G8" s="426"/>
      <c r="H8" s="426"/>
      <c r="I8" s="426"/>
      <c r="J8" s="426"/>
      <c r="K8" s="425"/>
    </row>
    <row r="9" spans="1:11" ht="15.75" customHeight="1">
      <c r="A9" s="424"/>
      <c r="B9" s="424"/>
      <c r="C9" s="424"/>
      <c r="D9" s="425"/>
      <c r="E9" s="426"/>
      <c r="F9" s="426"/>
      <c r="G9" s="426"/>
      <c r="H9" s="426"/>
      <c r="I9" s="426"/>
      <c r="J9" s="426"/>
      <c r="K9" s="42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41">
        <v>6</v>
      </c>
      <c r="F10" s="141">
        <v>7</v>
      </c>
      <c r="G10" s="141">
        <v>8</v>
      </c>
      <c r="H10" s="141">
        <v>9</v>
      </c>
      <c r="I10" s="141">
        <v>10</v>
      </c>
      <c r="J10" s="141">
        <v>11</v>
      </c>
      <c r="K10" s="48">
        <v>12</v>
      </c>
    </row>
    <row r="11" spans="1:11" ht="72.75" customHeight="1">
      <c r="A11" s="182">
        <v>1</v>
      </c>
      <c r="B11" s="183" t="s">
        <v>227</v>
      </c>
      <c r="C11" s="183" t="s">
        <v>464</v>
      </c>
      <c r="D11" s="349" t="s">
        <v>545</v>
      </c>
      <c r="E11" s="180">
        <v>1540000</v>
      </c>
      <c r="F11" s="180">
        <v>1540000</v>
      </c>
      <c r="G11" s="180">
        <v>1540000</v>
      </c>
      <c r="H11" s="180">
        <v>0</v>
      </c>
      <c r="I11" s="185" t="s">
        <v>126</v>
      </c>
      <c r="J11" s="180">
        <v>0</v>
      </c>
      <c r="K11" s="184" t="s">
        <v>423</v>
      </c>
    </row>
    <row r="12" spans="1:11" ht="62.25" customHeight="1">
      <c r="A12" s="182">
        <v>2</v>
      </c>
      <c r="B12" s="183" t="s">
        <v>273</v>
      </c>
      <c r="C12" s="183" t="s">
        <v>302</v>
      </c>
      <c r="D12" s="184" t="s">
        <v>555</v>
      </c>
      <c r="E12" s="180">
        <v>150000</v>
      </c>
      <c r="F12" s="180">
        <v>150000</v>
      </c>
      <c r="G12" s="180">
        <v>150000</v>
      </c>
      <c r="H12" s="180">
        <v>0</v>
      </c>
      <c r="I12" s="185" t="s">
        <v>126</v>
      </c>
      <c r="J12" s="180">
        <v>0</v>
      </c>
      <c r="K12" s="184" t="s">
        <v>423</v>
      </c>
    </row>
    <row r="13" spans="1:11" ht="48.75" customHeight="1" hidden="1">
      <c r="A13" s="182"/>
      <c r="B13" s="183" t="s">
        <v>273</v>
      </c>
      <c r="C13" s="183" t="s">
        <v>302</v>
      </c>
      <c r="D13" s="184"/>
      <c r="E13" s="180"/>
      <c r="F13" s="180"/>
      <c r="G13" s="180"/>
      <c r="H13" s="180">
        <v>0</v>
      </c>
      <c r="I13" s="186" t="s">
        <v>126</v>
      </c>
      <c r="J13" s="180">
        <v>0</v>
      </c>
      <c r="K13" s="184" t="s">
        <v>423</v>
      </c>
    </row>
    <row r="14" spans="1:11" ht="19.5" customHeight="1" hidden="1">
      <c r="A14" s="182"/>
      <c r="B14" s="183" t="s">
        <v>233</v>
      </c>
      <c r="C14" s="183" t="s">
        <v>277</v>
      </c>
      <c r="D14" s="184" t="s">
        <v>298</v>
      </c>
      <c r="E14" s="180"/>
      <c r="F14" s="180"/>
      <c r="G14" s="180"/>
      <c r="H14" s="180">
        <v>0</v>
      </c>
      <c r="I14" s="186" t="s">
        <v>126</v>
      </c>
      <c r="J14" s="180">
        <v>0</v>
      </c>
      <c r="K14" s="184" t="s">
        <v>292</v>
      </c>
    </row>
    <row r="15" spans="1:11" ht="19.5" customHeight="1" hidden="1">
      <c r="A15" s="182"/>
      <c r="B15" s="183" t="s">
        <v>249</v>
      </c>
      <c r="C15" s="183" t="s">
        <v>279</v>
      </c>
      <c r="D15" s="184" t="s">
        <v>296</v>
      </c>
      <c r="E15" s="180"/>
      <c r="F15" s="180"/>
      <c r="G15" s="180"/>
      <c r="H15" s="180">
        <v>0</v>
      </c>
      <c r="I15" s="186" t="s">
        <v>126</v>
      </c>
      <c r="J15" s="180">
        <v>0</v>
      </c>
      <c r="K15" s="184" t="s">
        <v>293</v>
      </c>
    </row>
    <row r="16" spans="1:11" ht="19.5" customHeight="1" hidden="1">
      <c r="A16" s="182"/>
      <c r="B16" s="183" t="s">
        <v>249</v>
      </c>
      <c r="C16" s="183" t="s">
        <v>279</v>
      </c>
      <c r="D16" s="184" t="s">
        <v>297</v>
      </c>
      <c r="E16" s="180"/>
      <c r="F16" s="180"/>
      <c r="G16" s="180"/>
      <c r="H16" s="180">
        <v>0</v>
      </c>
      <c r="I16" s="186" t="s">
        <v>126</v>
      </c>
      <c r="J16" s="180">
        <v>0</v>
      </c>
      <c r="K16" s="184" t="s">
        <v>293</v>
      </c>
    </row>
    <row r="17" spans="1:11" ht="19.5" customHeight="1" hidden="1">
      <c r="A17" s="182"/>
      <c r="B17" s="183" t="s">
        <v>249</v>
      </c>
      <c r="C17" s="183" t="s">
        <v>280</v>
      </c>
      <c r="D17" s="184" t="s">
        <v>295</v>
      </c>
      <c r="E17" s="180"/>
      <c r="F17" s="180"/>
      <c r="G17" s="180"/>
      <c r="H17" s="180">
        <v>0</v>
      </c>
      <c r="I17" s="186" t="s">
        <v>126</v>
      </c>
      <c r="J17" s="180">
        <v>0</v>
      </c>
      <c r="K17" s="184" t="s">
        <v>294</v>
      </c>
    </row>
    <row r="18" spans="1:11" ht="52.5" customHeight="1" hidden="1">
      <c r="A18" s="182"/>
      <c r="B18" s="183" t="s">
        <v>227</v>
      </c>
      <c r="C18" s="183" t="s">
        <v>267</v>
      </c>
      <c r="D18" s="184"/>
      <c r="E18" s="180"/>
      <c r="F18" s="180"/>
      <c r="G18" s="180"/>
      <c r="H18" s="180">
        <v>0</v>
      </c>
      <c r="I18" s="186" t="s">
        <v>126</v>
      </c>
      <c r="J18" s="180">
        <v>0</v>
      </c>
      <c r="K18" s="184" t="s">
        <v>423</v>
      </c>
    </row>
    <row r="19" spans="1:11" ht="52.5" customHeight="1" hidden="1">
      <c r="A19" s="182"/>
      <c r="B19" s="183" t="s">
        <v>239</v>
      </c>
      <c r="C19" s="183" t="s">
        <v>317</v>
      </c>
      <c r="D19" s="184"/>
      <c r="E19" s="180"/>
      <c r="F19" s="180"/>
      <c r="G19" s="180"/>
      <c r="H19" s="180">
        <v>0</v>
      </c>
      <c r="I19" s="186" t="s">
        <v>126</v>
      </c>
      <c r="J19" s="180">
        <v>0</v>
      </c>
      <c r="K19" s="184" t="s">
        <v>423</v>
      </c>
    </row>
    <row r="20" spans="1:11" ht="52.5" customHeight="1" hidden="1">
      <c r="A20" s="182"/>
      <c r="B20" s="183" t="s">
        <v>249</v>
      </c>
      <c r="C20" s="183" t="s">
        <v>341</v>
      </c>
      <c r="D20" s="184"/>
      <c r="E20" s="180"/>
      <c r="F20" s="180"/>
      <c r="G20" s="180"/>
      <c r="H20" s="180">
        <v>0</v>
      </c>
      <c r="I20" s="186" t="s">
        <v>126</v>
      </c>
      <c r="J20" s="180">
        <v>0</v>
      </c>
      <c r="K20" s="184" t="s">
        <v>423</v>
      </c>
    </row>
    <row r="21" spans="1:11" ht="47.25" customHeight="1" hidden="1">
      <c r="A21" s="182"/>
      <c r="B21" s="183" t="s">
        <v>367</v>
      </c>
      <c r="C21" s="183" t="s">
        <v>457</v>
      </c>
      <c r="D21" s="184" t="s">
        <v>492</v>
      </c>
      <c r="E21" s="180"/>
      <c r="F21" s="180"/>
      <c r="G21" s="180"/>
      <c r="H21" s="180">
        <v>0</v>
      </c>
      <c r="I21" s="185" t="s">
        <v>126</v>
      </c>
      <c r="J21" s="180">
        <v>0</v>
      </c>
      <c r="K21" s="184" t="s">
        <v>423</v>
      </c>
    </row>
    <row r="22" spans="1:11" ht="60" customHeight="1">
      <c r="A22" s="182">
        <v>3</v>
      </c>
      <c r="B22" s="183" t="s">
        <v>273</v>
      </c>
      <c r="C22" s="183" t="s">
        <v>302</v>
      </c>
      <c r="D22" s="184" t="s">
        <v>556</v>
      </c>
      <c r="E22" s="180">
        <v>460000</v>
      </c>
      <c r="F22" s="180">
        <v>460000</v>
      </c>
      <c r="G22" s="180">
        <v>310000</v>
      </c>
      <c r="H22" s="180">
        <v>0</v>
      </c>
      <c r="I22" s="185" t="s">
        <v>557</v>
      </c>
      <c r="J22" s="180">
        <v>0</v>
      </c>
      <c r="K22" s="184" t="s">
        <v>423</v>
      </c>
    </row>
    <row r="23" spans="1:11" ht="48" customHeight="1">
      <c r="A23" s="182">
        <v>4</v>
      </c>
      <c r="B23" s="183" t="s">
        <v>230</v>
      </c>
      <c r="C23" s="183" t="s">
        <v>303</v>
      </c>
      <c r="D23" s="184" t="s">
        <v>558</v>
      </c>
      <c r="E23" s="180">
        <v>55000</v>
      </c>
      <c r="F23" s="180">
        <v>55000</v>
      </c>
      <c r="G23" s="180">
        <v>55000</v>
      </c>
      <c r="H23" s="180">
        <v>0</v>
      </c>
      <c r="I23" s="185" t="s">
        <v>559</v>
      </c>
      <c r="J23" s="180">
        <v>0</v>
      </c>
      <c r="K23" s="184" t="s">
        <v>423</v>
      </c>
    </row>
    <row r="24" spans="1:11" ht="47.25" customHeight="1" hidden="1">
      <c r="A24" s="182">
        <v>5</v>
      </c>
      <c r="B24" s="183"/>
      <c r="C24" s="183"/>
      <c r="D24" s="184"/>
      <c r="E24" s="180"/>
      <c r="F24" s="180"/>
      <c r="G24" s="180"/>
      <c r="H24" s="180">
        <v>0</v>
      </c>
      <c r="I24" s="185" t="s">
        <v>126</v>
      </c>
      <c r="J24" s="180">
        <v>0</v>
      </c>
      <c r="K24" s="184" t="s">
        <v>423</v>
      </c>
    </row>
    <row r="25" spans="1:11" ht="47.25" customHeight="1" hidden="1">
      <c r="A25" s="182">
        <v>7</v>
      </c>
      <c r="B25" s="183" t="s">
        <v>361</v>
      </c>
      <c r="C25" s="183" t="s">
        <v>365</v>
      </c>
      <c r="D25" s="184" t="s">
        <v>465</v>
      </c>
      <c r="E25" s="180">
        <v>0</v>
      </c>
      <c r="F25" s="180">
        <v>0</v>
      </c>
      <c r="G25" s="180">
        <v>0</v>
      </c>
      <c r="H25" s="180">
        <v>0</v>
      </c>
      <c r="I25" s="185" t="s">
        <v>126</v>
      </c>
      <c r="J25" s="180">
        <v>0</v>
      </c>
      <c r="K25" s="184" t="s">
        <v>423</v>
      </c>
    </row>
    <row r="26" spans="1:11" s="19" customFormat="1" ht="19.5" customHeight="1">
      <c r="A26" s="460" t="s">
        <v>1</v>
      </c>
      <c r="B26" s="460"/>
      <c r="C26" s="460"/>
      <c r="D26" s="460"/>
      <c r="E26" s="180">
        <f>SUM(E11:E25)</f>
        <v>2205000</v>
      </c>
      <c r="F26" s="180">
        <f>SUM(F11:F25)</f>
        <v>2205000</v>
      </c>
      <c r="G26" s="180">
        <f>SUM(G11:G25)</f>
        <v>2055000</v>
      </c>
      <c r="H26" s="180">
        <f>SUM(H11:H25)</f>
        <v>0</v>
      </c>
      <c r="I26" s="180">
        <v>150000</v>
      </c>
      <c r="J26" s="180">
        <f>SUM(J11:J25)</f>
        <v>0</v>
      </c>
      <c r="K26" s="75" t="s">
        <v>103</v>
      </c>
    </row>
    <row r="27" spans="1:11" ht="4.5" customHeight="1">
      <c r="A27" s="3"/>
      <c r="B27" s="3"/>
      <c r="C27" s="3"/>
      <c r="D27" s="3"/>
      <c r="E27" s="133"/>
      <c r="F27" s="133"/>
      <c r="G27" s="133"/>
      <c r="H27" s="133"/>
      <c r="I27" s="133"/>
      <c r="J27" s="133"/>
      <c r="K27" s="3"/>
    </row>
    <row r="28" spans="1:11" ht="12.75" customHeight="1">
      <c r="A28" s="3" t="s">
        <v>127</v>
      </c>
      <c r="B28" s="3"/>
      <c r="C28" s="3"/>
      <c r="D28" s="3"/>
      <c r="E28" s="133"/>
      <c r="F28" s="133"/>
      <c r="G28" s="133"/>
      <c r="H28" s="133"/>
      <c r="I28" s="133"/>
      <c r="J28" s="133"/>
      <c r="K28" s="3"/>
    </row>
    <row r="29" spans="1:11" ht="12.75">
      <c r="A29" s="3" t="s">
        <v>128</v>
      </c>
      <c r="B29" s="3"/>
      <c r="C29" s="3"/>
      <c r="D29" s="3"/>
      <c r="E29" s="133"/>
      <c r="F29" s="133"/>
      <c r="G29" s="133"/>
      <c r="H29" s="133"/>
      <c r="I29" s="133"/>
      <c r="J29" s="133"/>
      <c r="K29" s="3"/>
    </row>
    <row r="30" spans="1:11" ht="12.75">
      <c r="A30" s="3" t="s">
        <v>129</v>
      </c>
      <c r="B30" s="3"/>
      <c r="C30" s="3"/>
      <c r="D30" s="3"/>
      <c r="E30" s="133"/>
      <c r="F30" s="133"/>
      <c r="G30" s="133"/>
      <c r="H30" s="133"/>
      <c r="I30" s="133"/>
      <c r="J30" s="133"/>
      <c r="K30" s="3"/>
    </row>
    <row r="31" spans="1:11" ht="12.75">
      <c r="A31" s="3" t="s">
        <v>130</v>
      </c>
      <c r="B31" s="3"/>
      <c r="C31" s="3"/>
      <c r="D31" s="3"/>
      <c r="E31" s="133"/>
      <c r="F31" s="133"/>
      <c r="G31" s="133"/>
      <c r="H31" s="133"/>
      <c r="I31" s="133"/>
      <c r="J31" s="133"/>
      <c r="K31" s="3"/>
    </row>
    <row r="32" spans="1:11" ht="12.75">
      <c r="A32" s="3" t="s">
        <v>544</v>
      </c>
      <c r="B32" s="3"/>
      <c r="C32" s="3"/>
      <c r="D32" s="3"/>
      <c r="E32" s="133"/>
      <c r="F32" s="133"/>
      <c r="G32" s="133"/>
      <c r="H32" s="133"/>
      <c r="I32" s="133"/>
      <c r="J32" s="133"/>
      <c r="K32" s="3"/>
    </row>
    <row r="33" spans="1:11" ht="12.75">
      <c r="A33" s="10"/>
      <c r="B33" s="3"/>
      <c r="C33" s="3"/>
      <c r="D33" s="3"/>
      <c r="E33" s="133"/>
      <c r="F33" s="133"/>
      <c r="G33" s="133"/>
      <c r="H33" s="133"/>
      <c r="I33" s="133"/>
      <c r="J33" s="133"/>
      <c r="K33" s="3"/>
    </row>
    <row r="34" spans="1:11" ht="12.75">
      <c r="A34" s="3"/>
      <c r="B34" s="3"/>
      <c r="C34" s="3"/>
      <c r="D34" s="3"/>
      <c r="E34" s="133"/>
      <c r="F34" s="133"/>
      <c r="G34" s="133"/>
      <c r="H34" s="133"/>
      <c r="I34" s="133"/>
      <c r="J34" s="133"/>
      <c r="K34" s="3"/>
    </row>
  </sheetData>
  <sheetProtection/>
  <mergeCells count="15"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  <mergeCell ref="A26:D26"/>
    <mergeCell ref="D5:D9"/>
    <mergeCell ref="E5:E9"/>
    <mergeCell ref="F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5" sqref="A5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3"/>
      <c r="E1" s="133"/>
      <c r="F1" s="133"/>
      <c r="G1" s="355" t="s">
        <v>498</v>
      </c>
    </row>
    <row r="2" spans="1:7" ht="12.75">
      <c r="A2" s="3"/>
      <c r="B2" s="3"/>
      <c r="C2" s="3"/>
      <c r="D2" s="133"/>
      <c r="E2" s="133"/>
      <c r="F2" s="133"/>
      <c r="G2" s="340" t="s">
        <v>548</v>
      </c>
    </row>
    <row r="3" spans="1:7" ht="12.75">
      <c r="A3" s="3"/>
      <c r="B3" s="3"/>
      <c r="C3" s="3"/>
      <c r="D3" s="133"/>
      <c r="E3" s="133"/>
      <c r="F3" s="133"/>
      <c r="G3" s="330"/>
    </row>
    <row r="4" spans="1:7" ht="36" customHeight="1">
      <c r="A4" s="462" t="s">
        <v>574</v>
      </c>
      <c r="B4" s="462"/>
      <c r="C4" s="462"/>
      <c r="D4" s="462"/>
      <c r="E4" s="462"/>
      <c r="F4" s="462"/>
      <c r="G4" s="462"/>
    </row>
    <row r="5" spans="1:7" ht="15.75">
      <c r="A5" s="342"/>
      <c r="B5" s="343"/>
      <c r="C5" s="343"/>
      <c r="D5" s="343"/>
      <c r="E5" s="343"/>
      <c r="F5" s="343"/>
      <c r="G5" s="343"/>
    </row>
    <row r="6" spans="1:7" ht="12.75">
      <c r="A6" s="424" t="s">
        <v>0</v>
      </c>
      <c r="B6" s="430" t="s">
        <v>8</v>
      </c>
      <c r="C6" s="430" t="s">
        <v>78</v>
      </c>
      <c r="D6" s="426" t="s">
        <v>76</v>
      </c>
      <c r="E6" s="426" t="s">
        <v>82</v>
      </c>
      <c r="F6" s="426" t="s">
        <v>77</v>
      </c>
      <c r="G6" s="426"/>
    </row>
    <row r="7" spans="1:7" ht="25.5">
      <c r="A7" s="424"/>
      <c r="B7" s="431"/>
      <c r="C7" s="431"/>
      <c r="D7" s="432"/>
      <c r="E7" s="426"/>
      <c r="F7" s="149" t="s">
        <v>79</v>
      </c>
      <c r="G7" s="149" t="s">
        <v>80</v>
      </c>
    </row>
    <row r="8" spans="1:7" ht="12.75">
      <c r="A8" s="48">
        <v>1</v>
      </c>
      <c r="B8" s="48">
        <v>2</v>
      </c>
      <c r="C8" s="48">
        <v>3</v>
      </c>
      <c r="D8" s="141">
        <v>4</v>
      </c>
      <c r="E8" s="141">
        <v>5</v>
      </c>
      <c r="F8" s="141">
        <v>6</v>
      </c>
      <c r="G8" s="141">
        <v>7</v>
      </c>
    </row>
    <row r="9" spans="1:7" ht="12.75">
      <c r="A9" s="344">
        <v>600</v>
      </c>
      <c r="B9" s="344"/>
      <c r="C9" s="344" t="s">
        <v>543</v>
      </c>
      <c r="D9" s="154">
        <f>D10</f>
        <v>150000</v>
      </c>
      <c r="E9" s="154">
        <f>E10</f>
        <v>150000</v>
      </c>
      <c r="F9" s="154">
        <f>F10</f>
        <v>0</v>
      </c>
      <c r="G9" s="154">
        <f>G10</f>
        <v>150000</v>
      </c>
    </row>
    <row r="10" spans="1:7" ht="12.75">
      <c r="A10" s="357"/>
      <c r="B10" s="357">
        <v>60016</v>
      </c>
      <c r="C10" s="358" t="s">
        <v>560</v>
      </c>
      <c r="D10" s="296">
        <v>150000</v>
      </c>
      <c r="E10" s="296">
        <v>150000</v>
      </c>
      <c r="F10" s="296">
        <v>0</v>
      </c>
      <c r="G10" s="296">
        <v>150000</v>
      </c>
    </row>
    <row r="11" spans="1:7" ht="38.25" hidden="1">
      <c r="A11" s="144">
        <v>751</v>
      </c>
      <c r="B11" s="144"/>
      <c r="C11" s="160" t="s">
        <v>238</v>
      </c>
      <c r="D11" s="152">
        <f>D12</f>
        <v>1348</v>
      </c>
      <c r="E11" s="152">
        <f>E12</f>
        <v>0</v>
      </c>
      <c r="F11" s="152">
        <f>F12</f>
        <v>1348</v>
      </c>
      <c r="G11" s="152">
        <f>G12</f>
        <v>0</v>
      </c>
    </row>
    <row r="12" spans="1:7" ht="25.5" hidden="1">
      <c r="A12" s="50"/>
      <c r="B12" s="50">
        <v>75101</v>
      </c>
      <c r="C12" s="92" t="s">
        <v>262</v>
      </c>
      <c r="D12" s="151">
        <v>1348</v>
      </c>
      <c r="E12" s="151">
        <v>0</v>
      </c>
      <c r="F12" s="151">
        <v>1348</v>
      </c>
      <c r="G12" s="151">
        <v>0</v>
      </c>
    </row>
    <row r="13" spans="1:7" ht="12.75" hidden="1">
      <c r="A13" s="144">
        <v>752</v>
      </c>
      <c r="B13" s="144"/>
      <c r="C13" s="324" t="s">
        <v>460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2.75" hidden="1">
      <c r="A14" s="50"/>
      <c r="B14" s="50">
        <v>75212</v>
      </c>
      <c r="C14" s="92" t="s">
        <v>459</v>
      </c>
      <c r="D14" s="320">
        <v>0</v>
      </c>
      <c r="E14" s="320">
        <v>0</v>
      </c>
      <c r="F14" s="320">
        <v>0</v>
      </c>
      <c r="G14" s="320">
        <v>0</v>
      </c>
    </row>
    <row r="15" spans="1:7" ht="25.5" hidden="1">
      <c r="A15" s="144">
        <v>754</v>
      </c>
      <c r="B15" s="144"/>
      <c r="C15" s="159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ht="12.75" hidden="1">
      <c r="A16" s="318"/>
      <c r="B16" s="318">
        <v>75412</v>
      </c>
      <c r="C16" s="319" t="s">
        <v>318</v>
      </c>
      <c r="D16" s="320">
        <v>0</v>
      </c>
      <c r="E16" s="320">
        <v>0</v>
      </c>
      <c r="F16" s="320">
        <v>0</v>
      </c>
      <c r="G16" s="320">
        <v>0</v>
      </c>
    </row>
    <row r="17" spans="1:7" ht="12.75" hidden="1">
      <c r="A17" s="50"/>
      <c r="B17" s="50">
        <v>75414</v>
      </c>
      <c r="C17" s="50" t="s">
        <v>263</v>
      </c>
      <c r="D17" s="151">
        <v>0</v>
      </c>
      <c r="E17" s="151">
        <v>0</v>
      </c>
      <c r="F17" s="151">
        <v>0</v>
      </c>
      <c r="G17" s="151">
        <v>0</v>
      </c>
    </row>
    <row r="18" spans="1:7" ht="12.75" hidden="1">
      <c r="A18" s="144">
        <v>852</v>
      </c>
      <c r="B18" s="144"/>
      <c r="C18" s="144" t="s">
        <v>253</v>
      </c>
      <c r="D18" s="152">
        <f>D19+D20</f>
        <v>1281700</v>
      </c>
      <c r="E18" s="152">
        <f>E19+E20</f>
        <v>0</v>
      </c>
      <c r="F18" s="152">
        <f>F19+F20</f>
        <v>1281700</v>
      </c>
      <c r="G18" s="152">
        <f>G19+G20</f>
        <v>0</v>
      </c>
    </row>
    <row r="19" spans="1:7" ht="38.25" hidden="1">
      <c r="A19" s="50"/>
      <c r="B19" s="50">
        <v>85212</v>
      </c>
      <c r="C19" s="158" t="s">
        <v>531</v>
      </c>
      <c r="D19" s="151">
        <v>1280000</v>
      </c>
      <c r="E19" s="151">
        <v>0</v>
      </c>
      <c r="F19" s="151">
        <v>1280000</v>
      </c>
      <c r="G19" s="151">
        <v>0</v>
      </c>
    </row>
    <row r="20" spans="1:7" ht="51" hidden="1">
      <c r="A20" s="50"/>
      <c r="B20" s="50">
        <v>85213</v>
      </c>
      <c r="C20" s="158" t="s">
        <v>532</v>
      </c>
      <c r="D20" s="151">
        <v>1700</v>
      </c>
      <c r="E20" s="151">
        <v>0</v>
      </c>
      <c r="F20" s="151">
        <v>1700</v>
      </c>
      <c r="G20" s="151">
        <v>0</v>
      </c>
    </row>
    <row r="21" spans="1:7" ht="12.75" hidden="1">
      <c r="A21" s="50"/>
      <c r="B21" s="50"/>
      <c r="C21" s="50"/>
      <c r="D21" s="151"/>
      <c r="E21" s="151"/>
      <c r="F21" s="151"/>
      <c r="G21" s="151"/>
    </row>
    <row r="22" spans="1:7" ht="12.75" hidden="1">
      <c r="A22" s="50"/>
      <c r="B22" s="50"/>
      <c r="C22" s="50"/>
      <c r="D22" s="151"/>
      <c r="E22" s="151"/>
      <c r="F22" s="151"/>
      <c r="G22" s="151"/>
    </row>
    <row r="23" spans="1:7" ht="12.75" hidden="1">
      <c r="A23" s="50"/>
      <c r="B23" s="50"/>
      <c r="C23" s="50"/>
      <c r="D23" s="151"/>
      <c r="E23" s="151"/>
      <c r="F23" s="151"/>
      <c r="G23" s="151"/>
    </row>
    <row r="24" spans="1:7" ht="12.75" hidden="1">
      <c r="A24" s="51"/>
      <c r="B24" s="51"/>
      <c r="C24" s="51"/>
      <c r="D24" s="153"/>
      <c r="E24" s="153"/>
      <c r="F24" s="153"/>
      <c r="G24" s="153"/>
    </row>
    <row r="25" spans="1:7" ht="12.75">
      <c r="A25" s="145"/>
      <c r="B25" s="146"/>
      <c r="C25" s="147" t="s">
        <v>1</v>
      </c>
      <c r="D25" s="154">
        <f>D9</f>
        <v>150000</v>
      </c>
      <c r="E25" s="154">
        <f>E9</f>
        <v>150000</v>
      </c>
      <c r="F25" s="154">
        <f>F9</f>
        <v>0</v>
      </c>
      <c r="G25" s="154">
        <f>G9</f>
        <v>150000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3"/>
      <c r="E1" s="133"/>
      <c r="F1" s="133"/>
      <c r="G1" s="330" t="s">
        <v>498</v>
      </c>
    </row>
    <row r="2" spans="1:7" ht="14.25" customHeight="1">
      <c r="A2" s="3"/>
      <c r="B2" s="3"/>
      <c r="C2" s="3"/>
      <c r="D2" s="133"/>
      <c r="E2" s="133"/>
      <c r="F2" s="133"/>
      <c r="G2" s="340" t="s">
        <v>499</v>
      </c>
    </row>
    <row r="3" spans="1:7" ht="14.25" customHeight="1">
      <c r="A3" s="3"/>
      <c r="B3" s="3"/>
      <c r="C3" s="3"/>
      <c r="D3" s="133"/>
      <c r="E3" s="133"/>
      <c r="F3" s="133"/>
      <c r="G3" s="330"/>
    </row>
    <row r="4" spans="1:7" ht="61.5" customHeight="1">
      <c r="A4" s="462" t="s">
        <v>500</v>
      </c>
      <c r="B4" s="462"/>
      <c r="C4" s="462"/>
      <c r="D4" s="462"/>
      <c r="E4" s="462"/>
      <c r="F4" s="462"/>
      <c r="G4" s="462"/>
    </row>
    <row r="5" spans="1:7" ht="12.75">
      <c r="A5" s="424" t="s">
        <v>0</v>
      </c>
      <c r="B5" s="430" t="s">
        <v>8</v>
      </c>
      <c r="C5" s="430" t="s">
        <v>78</v>
      </c>
      <c r="D5" s="426" t="s">
        <v>76</v>
      </c>
      <c r="E5" s="426" t="s">
        <v>82</v>
      </c>
      <c r="F5" s="426" t="s">
        <v>77</v>
      </c>
      <c r="G5" s="426"/>
    </row>
    <row r="6" spans="1:7" ht="25.5">
      <c r="A6" s="424"/>
      <c r="B6" s="431"/>
      <c r="C6" s="431"/>
      <c r="D6" s="432"/>
      <c r="E6" s="426"/>
      <c r="F6" s="149" t="s">
        <v>79</v>
      </c>
      <c r="G6" s="149" t="s">
        <v>80</v>
      </c>
    </row>
    <row r="7" spans="1:7" ht="12.75">
      <c r="A7" s="48">
        <v>1</v>
      </c>
      <c r="B7" s="48">
        <v>2</v>
      </c>
      <c r="C7" s="48">
        <v>3</v>
      </c>
      <c r="D7" s="141">
        <v>4</v>
      </c>
      <c r="E7" s="141">
        <v>5</v>
      </c>
      <c r="F7" s="141">
        <v>6</v>
      </c>
      <c r="G7" s="141">
        <v>7</v>
      </c>
    </row>
    <row r="8" spans="1:7" ht="12.75">
      <c r="A8" s="143">
        <v>710</v>
      </c>
      <c r="B8" s="143"/>
      <c r="C8" s="143" t="s">
        <v>305</v>
      </c>
      <c r="D8" s="150">
        <f>D9</f>
        <v>2000</v>
      </c>
      <c r="E8" s="150">
        <f>E9</f>
        <v>2000</v>
      </c>
      <c r="F8" s="150">
        <f>F9</f>
        <v>2000</v>
      </c>
      <c r="G8" s="150">
        <f>G9</f>
        <v>0</v>
      </c>
    </row>
    <row r="9" spans="1:7" ht="12.75">
      <c r="A9" s="50"/>
      <c r="B9" s="50">
        <v>71035</v>
      </c>
      <c r="C9" s="93" t="s">
        <v>424</v>
      </c>
      <c r="D9" s="151">
        <v>2000</v>
      </c>
      <c r="E9" s="151">
        <v>2000</v>
      </c>
      <c r="F9" s="151">
        <v>2000</v>
      </c>
      <c r="G9" s="151">
        <v>0</v>
      </c>
    </row>
    <row r="10" spans="1:7" ht="38.25" hidden="1">
      <c r="A10" s="144">
        <v>751</v>
      </c>
      <c r="B10" s="144"/>
      <c r="C10" s="160" t="s">
        <v>238</v>
      </c>
      <c r="D10" s="152">
        <f>D11</f>
        <v>1348</v>
      </c>
      <c r="E10" s="152">
        <f>E11</f>
        <v>0</v>
      </c>
      <c r="F10" s="152">
        <f>F11</f>
        <v>1348</v>
      </c>
      <c r="G10" s="152">
        <f>G11</f>
        <v>0</v>
      </c>
    </row>
    <row r="11" spans="1:7" ht="25.5" hidden="1">
      <c r="A11" s="50"/>
      <c r="B11" s="50">
        <v>75101</v>
      </c>
      <c r="C11" s="92" t="s">
        <v>262</v>
      </c>
      <c r="D11" s="151">
        <v>1348</v>
      </c>
      <c r="E11" s="151">
        <v>0</v>
      </c>
      <c r="F11" s="151">
        <v>1348</v>
      </c>
      <c r="G11" s="151">
        <v>0</v>
      </c>
    </row>
    <row r="12" spans="1:7" ht="12.75" hidden="1">
      <c r="A12" s="144">
        <v>752</v>
      </c>
      <c r="B12" s="144"/>
      <c r="C12" s="324" t="s">
        <v>460</v>
      </c>
      <c r="D12" s="152">
        <f>D13</f>
        <v>0</v>
      </c>
      <c r="E12" s="152">
        <f>E13</f>
        <v>0</v>
      </c>
      <c r="F12" s="152">
        <f>F13</f>
        <v>0</v>
      </c>
      <c r="G12" s="152">
        <f>G13</f>
        <v>0</v>
      </c>
    </row>
    <row r="13" spans="1:7" ht="12.75" hidden="1">
      <c r="A13" s="50"/>
      <c r="B13" s="50">
        <v>75212</v>
      </c>
      <c r="C13" s="92" t="s">
        <v>459</v>
      </c>
      <c r="D13" s="320">
        <v>0</v>
      </c>
      <c r="E13" s="320">
        <v>0</v>
      </c>
      <c r="F13" s="320">
        <v>0</v>
      </c>
      <c r="G13" s="320">
        <v>0</v>
      </c>
    </row>
    <row r="14" spans="1:7" ht="25.5" hidden="1">
      <c r="A14" s="144">
        <v>754</v>
      </c>
      <c r="B14" s="144"/>
      <c r="C14" s="159" t="s">
        <v>264</v>
      </c>
      <c r="D14" s="152">
        <f>D15+D16</f>
        <v>0</v>
      </c>
      <c r="E14" s="152">
        <f>E15+E16</f>
        <v>0</v>
      </c>
      <c r="F14" s="152">
        <f>F15+F16</f>
        <v>0</v>
      </c>
      <c r="G14" s="152">
        <f>G15+G16</f>
        <v>0</v>
      </c>
    </row>
    <row r="15" spans="1:7" ht="12.75" hidden="1">
      <c r="A15" s="318"/>
      <c r="B15" s="318">
        <v>75412</v>
      </c>
      <c r="C15" s="319" t="s">
        <v>318</v>
      </c>
      <c r="D15" s="320">
        <v>0</v>
      </c>
      <c r="E15" s="320">
        <v>0</v>
      </c>
      <c r="F15" s="320">
        <v>0</v>
      </c>
      <c r="G15" s="320">
        <v>0</v>
      </c>
    </row>
    <row r="16" spans="1:7" ht="12.75" hidden="1">
      <c r="A16" s="50"/>
      <c r="B16" s="50">
        <v>75414</v>
      </c>
      <c r="C16" s="50" t="s">
        <v>263</v>
      </c>
      <c r="D16" s="151">
        <v>0</v>
      </c>
      <c r="E16" s="151">
        <v>0</v>
      </c>
      <c r="F16" s="151">
        <v>0</v>
      </c>
      <c r="G16" s="151">
        <v>0</v>
      </c>
    </row>
    <row r="17" spans="1:7" ht="12.75" hidden="1">
      <c r="A17" s="144">
        <v>852</v>
      </c>
      <c r="B17" s="144"/>
      <c r="C17" s="144" t="s">
        <v>253</v>
      </c>
      <c r="D17" s="152">
        <f>D18+D19</f>
        <v>1281700</v>
      </c>
      <c r="E17" s="152">
        <f>E18+E19</f>
        <v>0</v>
      </c>
      <c r="F17" s="152">
        <f>F18+F19</f>
        <v>1281700</v>
      </c>
      <c r="G17" s="152">
        <f>G18+G19</f>
        <v>0</v>
      </c>
    </row>
    <row r="18" spans="1:7" ht="38.25" hidden="1">
      <c r="A18" s="50"/>
      <c r="B18" s="50">
        <v>85212</v>
      </c>
      <c r="C18" s="158" t="s">
        <v>265</v>
      </c>
      <c r="D18" s="151">
        <v>1280000</v>
      </c>
      <c r="E18" s="151">
        <v>0</v>
      </c>
      <c r="F18" s="151">
        <v>1280000</v>
      </c>
      <c r="G18" s="151">
        <v>0</v>
      </c>
    </row>
    <row r="19" spans="1:7" ht="51" hidden="1">
      <c r="A19" s="50"/>
      <c r="B19" s="50">
        <v>85213</v>
      </c>
      <c r="C19" s="158" t="s">
        <v>266</v>
      </c>
      <c r="D19" s="151">
        <v>1700</v>
      </c>
      <c r="E19" s="151">
        <v>0</v>
      </c>
      <c r="F19" s="151">
        <v>1700</v>
      </c>
      <c r="G19" s="151">
        <v>0</v>
      </c>
    </row>
    <row r="20" spans="1:7" ht="12.75" hidden="1">
      <c r="A20" s="50"/>
      <c r="B20" s="50"/>
      <c r="C20" s="50"/>
      <c r="D20" s="151"/>
      <c r="E20" s="151"/>
      <c r="F20" s="151"/>
      <c r="G20" s="151"/>
    </row>
    <row r="21" spans="1:7" ht="12.75" hidden="1">
      <c r="A21" s="50"/>
      <c r="B21" s="50"/>
      <c r="C21" s="50"/>
      <c r="D21" s="151"/>
      <c r="E21" s="151"/>
      <c r="F21" s="151"/>
      <c r="G21" s="151"/>
    </row>
    <row r="22" spans="1:7" ht="12.75" hidden="1">
      <c r="A22" s="50"/>
      <c r="B22" s="50"/>
      <c r="C22" s="50"/>
      <c r="D22" s="151"/>
      <c r="E22" s="151"/>
      <c r="F22" s="151"/>
      <c r="G22" s="151"/>
    </row>
    <row r="23" spans="1:7" ht="12.75" hidden="1">
      <c r="A23" s="51"/>
      <c r="B23" s="51"/>
      <c r="C23" s="51"/>
      <c r="D23" s="153"/>
      <c r="E23" s="153"/>
      <c r="F23" s="153"/>
      <c r="G23" s="153"/>
    </row>
    <row r="24" spans="1:7" ht="12.75">
      <c r="A24" s="145"/>
      <c r="B24" s="146"/>
      <c r="C24" s="147" t="s">
        <v>1</v>
      </c>
      <c r="D24" s="154">
        <f>D8</f>
        <v>2000</v>
      </c>
      <c r="E24" s="154">
        <f>E8+E10+E17+E14+E12</f>
        <v>2000</v>
      </c>
      <c r="F24" s="154">
        <f>F8</f>
        <v>2000</v>
      </c>
      <c r="G24" s="154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210</v>
      </c>
      <c r="E1" t="s">
        <v>212</v>
      </c>
    </row>
    <row r="2" ht="15.75" customHeight="1">
      <c r="F2" t="s">
        <v>214</v>
      </c>
    </row>
    <row r="3" ht="12" customHeight="1"/>
    <row r="4" spans="1:8" ht="45.75" customHeight="1">
      <c r="A4" s="429" t="s">
        <v>211</v>
      </c>
      <c r="B4" s="429"/>
      <c r="C4" s="429"/>
      <c r="D4" s="423"/>
      <c r="E4" s="423"/>
      <c r="F4" s="423"/>
      <c r="G4" s="423"/>
      <c r="H4" s="42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30" t="s">
        <v>34</v>
      </c>
      <c r="B7" s="430" t="s">
        <v>0</v>
      </c>
      <c r="C7" s="430" t="s">
        <v>8</v>
      </c>
      <c r="D7" s="450" t="s">
        <v>108</v>
      </c>
      <c r="E7" s="450" t="s">
        <v>209</v>
      </c>
      <c r="F7" s="463" t="s">
        <v>119</v>
      </c>
      <c r="G7" s="464"/>
      <c r="H7" s="465"/>
    </row>
    <row r="8" spans="1:8" ht="15" customHeight="1">
      <c r="A8" s="454"/>
      <c r="B8" s="454"/>
      <c r="C8" s="454"/>
      <c r="D8" s="455"/>
      <c r="E8" s="451"/>
      <c r="F8" s="466"/>
      <c r="G8" s="467"/>
      <c r="H8" s="468"/>
    </row>
    <row r="9" spans="1:8" ht="15" customHeight="1">
      <c r="A9" s="454"/>
      <c r="B9" s="454"/>
      <c r="C9" s="454"/>
      <c r="D9" s="455"/>
      <c r="E9" s="451"/>
      <c r="F9" s="114"/>
      <c r="G9" s="463" t="s">
        <v>219</v>
      </c>
      <c r="H9" s="465"/>
    </row>
    <row r="10" spans="1:8" ht="15" customHeight="1">
      <c r="A10" s="454"/>
      <c r="B10" s="454"/>
      <c r="C10" s="454"/>
      <c r="D10" s="455"/>
      <c r="E10" s="451"/>
      <c r="F10" s="114" t="s">
        <v>217</v>
      </c>
      <c r="G10" s="466"/>
      <c r="H10" s="468"/>
    </row>
    <row r="11" spans="1:8" ht="18" customHeight="1">
      <c r="A11" s="454"/>
      <c r="B11" s="454"/>
      <c r="C11" s="454"/>
      <c r="D11" s="455"/>
      <c r="E11" s="451"/>
      <c r="F11" s="114" t="s">
        <v>218</v>
      </c>
      <c r="G11" s="114" t="s">
        <v>3</v>
      </c>
      <c r="H11" s="114" t="s">
        <v>9</v>
      </c>
    </row>
    <row r="12" spans="1:8" ht="42" customHeight="1">
      <c r="A12" s="431"/>
      <c r="B12" s="431"/>
      <c r="C12" s="431"/>
      <c r="D12" s="456"/>
      <c r="E12" s="45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383" t="s">
        <v>1</v>
      </c>
      <c r="B20" s="404"/>
      <c r="C20" s="404"/>
      <c r="D20" s="384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3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3"/>
      <c r="G1" s="133"/>
      <c r="H1" s="133" t="s">
        <v>412</v>
      </c>
      <c r="I1" s="133"/>
      <c r="J1" s="133"/>
      <c r="K1" s="133"/>
      <c r="L1" s="133"/>
      <c r="M1" s="133"/>
      <c r="N1" s="133"/>
      <c r="O1" s="133"/>
    </row>
    <row r="2" spans="3:15" ht="12.75">
      <c r="C2" s="3"/>
      <c r="F2" s="133"/>
      <c r="G2" s="133"/>
      <c r="H2" s="133"/>
      <c r="I2" s="133"/>
      <c r="J2" s="133"/>
      <c r="K2" s="133"/>
      <c r="L2" s="133"/>
      <c r="M2" s="133" t="s">
        <v>389</v>
      </c>
      <c r="N2" s="133"/>
      <c r="O2" s="133"/>
    </row>
    <row r="3" spans="3:15" ht="12.75">
      <c r="C3" s="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9.5" customHeight="1">
      <c r="A4" s="433" t="s">
        <v>395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ht="19.5" customHeight="1">
      <c r="A5" s="53"/>
      <c r="B5" s="53"/>
      <c r="C5" s="53"/>
      <c r="D5" s="53"/>
      <c r="E5" s="53"/>
      <c r="F5" s="176"/>
      <c r="G5" s="176"/>
      <c r="H5" s="176"/>
      <c r="I5" s="176"/>
      <c r="J5" s="176"/>
      <c r="K5" s="176"/>
      <c r="L5" s="176"/>
      <c r="M5" s="176"/>
      <c r="N5" s="176"/>
      <c r="O5" s="148"/>
    </row>
    <row r="6" spans="1:15" ht="12.75">
      <c r="A6" s="424" t="s">
        <v>34</v>
      </c>
      <c r="B6" s="424" t="s">
        <v>0</v>
      </c>
      <c r="C6" s="424" t="s">
        <v>117</v>
      </c>
      <c r="D6" s="425" t="s">
        <v>135</v>
      </c>
      <c r="E6" s="450" t="s">
        <v>136</v>
      </c>
      <c r="F6" s="426" t="s">
        <v>118</v>
      </c>
      <c r="G6" s="443" t="s">
        <v>131</v>
      </c>
      <c r="H6" s="426" t="s">
        <v>119</v>
      </c>
      <c r="I6" s="426"/>
      <c r="J6" s="426"/>
      <c r="K6" s="426"/>
      <c r="L6" s="426"/>
      <c r="M6" s="426"/>
      <c r="N6" s="426"/>
      <c r="O6" s="426" t="s">
        <v>120</v>
      </c>
    </row>
    <row r="7" spans="1:15" ht="12.75">
      <c r="A7" s="424"/>
      <c r="B7" s="424"/>
      <c r="C7" s="424"/>
      <c r="D7" s="425"/>
      <c r="E7" s="451"/>
      <c r="F7" s="426"/>
      <c r="G7" s="444"/>
      <c r="H7" s="426" t="s">
        <v>401</v>
      </c>
      <c r="I7" s="426" t="s">
        <v>121</v>
      </c>
      <c r="J7" s="426"/>
      <c r="K7" s="426"/>
      <c r="L7" s="426"/>
      <c r="M7" s="426" t="s">
        <v>138</v>
      </c>
      <c r="N7" s="426" t="s">
        <v>174</v>
      </c>
      <c r="O7" s="426"/>
    </row>
    <row r="8" spans="1:15" ht="19.5" customHeight="1">
      <c r="A8" s="424"/>
      <c r="B8" s="424"/>
      <c r="C8" s="424"/>
      <c r="D8" s="425"/>
      <c r="E8" s="451"/>
      <c r="F8" s="426"/>
      <c r="G8" s="444"/>
      <c r="H8" s="426"/>
      <c r="I8" s="426" t="s">
        <v>122</v>
      </c>
      <c r="J8" s="469" t="s">
        <v>137</v>
      </c>
      <c r="K8" s="426" t="s">
        <v>133</v>
      </c>
      <c r="L8" s="426" t="s">
        <v>125</v>
      </c>
      <c r="M8" s="426"/>
      <c r="N8" s="426"/>
      <c r="O8" s="426"/>
    </row>
    <row r="9" spans="1:15" ht="19.5" customHeight="1">
      <c r="A9" s="424"/>
      <c r="B9" s="424"/>
      <c r="C9" s="424"/>
      <c r="D9" s="425"/>
      <c r="E9" s="451"/>
      <c r="F9" s="426"/>
      <c r="G9" s="444"/>
      <c r="H9" s="426"/>
      <c r="I9" s="426"/>
      <c r="J9" s="469"/>
      <c r="K9" s="426"/>
      <c r="L9" s="426"/>
      <c r="M9" s="426"/>
      <c r="N9" s="426"/>
      <c r="O9" s="426"/>
    </row>
    <row r="10" spans="1:15" ht="26.25" customHeight="1">
      <c r="A10" s="424"/>
      <c r="B10" s="424"/>
      <c r="C10" s="424"/>
      <c r="D10" s="425"/>
      <c r="E10" s="452"/>
      <c r="F10" s="426"/>
      <c r="G10" s="445"/>
      <c r="H10" s="426"/>
      <c r="I10" s="426"/>
      <c r="J10" s="469"/>
      <c r="K10" s="426"/>
      <c r="L10" s="426"/>
      <c r="M10" s="426"/>
      <c r="N10" s="426"/>
      <c r="O10" s="42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141">
        <v>11</v>
      </c>
      <c r="L11" s="141">
        <v>12</v>
      </c>
      <c r="M11" s="141">
        <v>13</v>
      </c>
      <c r="N11" s="141">
        <v>14</v>
      </c>
      <c r="O11" s="141">
        <v>15</v>
      </c>
    </row>
    <row r="12" spans="1:15" ht="114.75" customHeight="1">
      <c r="A12" s="182" t="s">
        <v>37</v>
      </c>
      <c r="B12" s="183" t="s">
        <v>227</v>
      </c>
      <c r="C12" s="183" t="s">
        <v>267</v>
      </c>
      <c r="D12" s="184" t="s">
        <v>414</v>
      </c>
      <c r="E12" s="182" t="s">
        <v>289</v>
      </c>
      <c r="F12" s="180">
        <v>5436371</v>
      </c>
      <c r="G12" s="180">
        <v>3879213</v>
      </c>
      <c r="H12" s="180">
        <v>1557158</v>
      </c>
      <c r="I12" s="180">
        <v>0</v>
      </c>
      <c r="J12" s="180">
        <v>704292</v>
      </c>
      <c r="K12" s="297" t="s">
        <v>402</v>
      </c>
      <c r="L12" s="180">
        <v>469528</v>
      </c>
      <c r="M12" s="180">
        <v>0</v>
      </c>
      <c r="N12" s="180">
        <v>0</v>
      </c>
      <c r="O12" s="177" t="s">
        <v>403</v>
      </c>
    </row>
    <row r="13" spans="1:15" ht="66.75" customHeight="1">
      <c r="A13" s="295" t="s">
        <v>39</v>
      </c>
      <c r="B13" s="294" t="s">
        <v>227</v>
      </c>
      <c r="C13" s="294" t="s">
        <v>267</v>
      </c>
      <c r="D13" s="92" t="s">
        <v>404</v>
      </c>
      <c r="E13" s="295" t="s">
        <v>405</v>
      </c>
      <c r="F13" s="296">
        <v>1682092</v>
      </c>
      <c r="G13" s="296">
        <v>470931</v>
      </c>
      <c r="H13" s="296">
        <v>1211161</v>
      </c>
      <c r="I13" s="296">
        <v>0</v>
      </c>
      <c r="J13" s="296">
        <v>1012753</v>
      </c>
      <c r="K13" s="178" t="s">
        <v>406</v>
      </c>
      <c r="L13" s="296">
        <v>0</v>
      </c>
      <c r="M13" s="296">
        <v>0</v>
      </c>
      <c r="N13" s="296">
        <v>0</v>
      </c>
      <c r="O13" s="177" t="s">
        <v>403</v>
      </c>
    </row>
    <row r="14" spans="1:15" ht="19.5" customHeight="1" hidden="1">
      <c r="A14" s="70" t="s">
        <v>41</v>
      </c>
      <c r="B14" s="50"/>
      <c r="C14" s="50"/>
      <c r="D14" s="50"/>
      <c r="E14" s="50"/>
      <c r="F14" s="151"/>
      <c r="G14" s="151"/>
      <c r="H14" s="151"/>
      <c r="I14" s="151"/>
      <c r="J14" s="151"/>
      <c r="K14" s="178" t="s">
        <v>126</v>
      </c>
      <c r="L14" s="151"/>
      <c r="M14" s="151"/>
      <c r="N14" s="151"/>
      <c r="O14" s="151"/>
    </row>
    <row r="15" spans="1:15" ht="19.5" customHeight="1" hidden="1">
      <c r="A15" s="70" t="s">
        <v>49</v>
      </c>
      <c r="B15" s="50"/>
      <c r="C15" s="50"/>
      <c r="D15" s="50"/>
      <c r="E15" s="50"/>
      <c r="F15" s="151"/>
      <c r="G15" s="151"/>
      <c r="H15" s="151"/>
      <c r="I15" s="151"/>
      <c r="J15" s="151"/>
      <c r="K15" s="173" t="s">
        <v>126</v>
      </c>
      <c r="L15" s="151"/>
      <c r="M15" s="151"/>
      <c r="N15" s="151"/>
      <c r="O15" s="179"/>
    </row>
    <row r="16" spans="1:15" ht="15" customHeight="1">
      <c r="A16" s="460" t="s">
        <v>1</v>
      </c>
      <c r="B16" s="460"/>
      <c r="C16" s="460"/>
      <c r="D16" s="460"/>
      <c r="E16" s="79"/>
      <c r="F16" s="180">
        <f>F12+F13+F14+F15</f>
        <v>7118463</v>
      </c>
      <c r="G16" s="180">
        <f>G12+G13+G14+G15</f>
        <v>4350144</v>
      </c>
      <c r="H16" s="180">
        <f>H12+H13+H14+H15</f>
        <v>2768319</v>
      </c>
      <c r="I16" s="180">
        <v>0</v>
      </c>
      <c r="J16" s="180">
        <f>J12+J13+J14+J15</f>
        <v>1717045</v>
      </c>
      <c r="K16" s="180">
        <v>581746</v>
      </c>
      <c r="L16" s="180">
        <f>L12+L13+L14+L15</f>
        <v>469528</v>
      </c>
      <c r="M16" s="180">
        <f>M12+M13+M14+M15</f>
        <v>0</v>
      </c>
      <c r="N16" s="180">
        <f>N12+N13+N14+N15</f>
        <v>0</v>
      </c>
      <c r="O16" s="181" t="s">
        <v>103</v>
      </c>
    </row>
    <row r="17" spans="3:15" ht="15" customHeight="1">
      <c r="C17" s="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 ht="19.5" customHeight="1">
      <c r="A18" s="3" t="s">
        <v>127</v>
      </c>
      <c r="C18" s="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1:15" ht="12.75">
      <c r="A19" s="3" t="s">
        <v>128</v>
      </c>
      <c r="C19" s="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5" customHeight="1">
      <c r="A20" s="3" t="s">
        <v>129</v>
      </c>
      <c r="C20" s="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9.5" customHeight="1">
      <c r="A21" s="3" t="s">
        <v>130</v>
      </c>
      <c r="C21" s="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2.75">
      <c r="A22" s="3" t="s">
        <v>290</v>
      </c>
      <c r="C22" s="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2.75">
      <c r="A23" s="10" t="s">
        <v>134</v>
      </c>
      <c r="C23" s="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ht="12.75">
      <c r="A24" s="3" t="s">
        <v>134</v>
      </c>
      <c r="C24" s="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3:15" ht="12.75">
      <c r="C25" s="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0" ht="15">
      <c r="A26" s="76"/>
      <c r="B26" s="76"/>
      <c r="C26" s="174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4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5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5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5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5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8"/>
  <sheetViews>
    <sheetView tabSelected="1" zoomScalePageLayoutView="0" workbookViewId="0" topLeftCell="A60">
      <selection activeCell="K68" sqref="K68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398" t="s">
        <v>31</v>
      </c>
      <c r="E2" s="398"/>
      <c r="F2" s="398"/>
    </row>
    <row r="3" spans="3:6" ht="18">
      <c r="C3" s="12" t="s">
        <v>29</v>
      </c>
      <c r="F3" s="340" t="s">
        <v>548</v>
      </c>
    </row>
    <row r="4" ht="6.75" customHeight="1">
      <c r="C4" s="12"/>
    </row>
    <row r="5" ht="12.75">
      <c r="C5" t="s">
        <v>30</v>
      </c>
    </row>
    <row r="6" spans="1:6" s="13" customFormat="1" ht="15" customHeight="1">
      <c r="A6" s="405" t="s">
        <v>0</v>
      </c>
      <c r="B6" s="405" t="s">
        <v>8</v>
      </c>
      <c r="C6" s="380" t="s">
        <v>10</v>
      </c>
      <c r="D6" s="399" t="s">
        <v>572</v>
      </c>
      <c r="E6" s="399"/>
      <c r="F6" s="400"/>
    </row>
    <row r="7" spans="1:6" s="13" customFormat="1" ht="15" customHeight="1">
      <c r="A7" s="406"/>
      <c r="B7" s="406"/>
      <c r="C7" s="381"/>
      <c r="D7" s="401" t="s">
        <v>1</v>
      </c>
      <c r="E7" s="403" t="s">
        <v>2</v>
      </c>
      <c r="F7" s="395"/>
    </row>
    <row r="8" spans="1:6" s="13" customFormat="1" ht="93" customHeight="1">
      <c r="A8" s="116"/>
      <c r="B8" s="116"/>
      <c r="C8" s="15"/>
      <c r="D8" s="402"/>
      <c r="E8" s="188" t="s">
        <v>3</v>
      </c>
      <c r="F8" s="189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6" t="s">
        <v>227</v>
      </c>
      <c r="B10" s="126"/>
      <c r="C10" s="127" t="s">
        <v>229</v>
      </c>
      <c r="D10" s="196">
        <f>D11+D12+D13</f>
        <v>3315265</v>
      </c>
      <c r="E10" s="196">
        <f>E11+E12+E13</f>
        <v>25265</v>
      </c>
      <c r="F10" s="196">
        <f>F11+F12+F13</f>
        <v>3290000</v>
      </c>
    </row>
    <row r="11" spans="1:6" ht="12.75" customHeight="1">
      <c r="A11" s="119"/>
      <c r="B11" s="119" t="s">
        <v>267</v>
      </c>
      <c r="C11" s="129" t="s">
        <v>268</v>
      </c>
      <c r="D11" s="197">
        <v>1750000</v>
      </c>
      <c r="E11" s="190">
        <v>0</v>
      </c>
      <c r="F11" s="190">
        <v>1750000</v>
      </c>
    </row>
    <row r="12" spans="1:6" ht="12.75" customHeight="1">
      <c r="A12" s="119"/>
      <c r="B12" s="119" t="s">
        <v>299</v>
      </c>
      <c r="C12" s="120" t="s">
        <v>300</v>
      </c>
      <c r="D12" s="197">
        <v>25252</v>
      </c>
      <c r="E12" s="190">
        <v>25252</v>
      </c>
      <c r="F12" s="190">
        <v>0</v>
      </c>
    </row>
    <row r="13" spans="1:6" ht="12.75">
      <c r="A13" s="119"/>
      <c r="B13" s="119" t="s">
        <v>464</v>
      </c>
      <c r="C13" s="120" t="s">
        <v>284</v>
      </c>
      <c r="D13" s="197">
        <v>1540013</v>
      </c>
      <c r="E13" s="190">
        <v>13</v>
      </c>
      <c r="F13" s="190">
        <v>1540000</v>
      </c>
    </row>
    <row r="14" spans="1:6" ht="12.75" customHeight="1" hidden="1">
      <c r="A14" s="119"/>
      <c r="B14" s="119" t="s">
        <v>464</v>
      </c>
      <c r="C14" s="120" t="s">
        <v>284</v>
      </c>
      <c r="D14" s="197">
        <f>E14+F14</f>
        <v>0</v>
      </c>
      <c r="E14" s="190">
        <v>0</v>
      </c>
      <c r="F14" s="190">
        <v>0</v>
      </c>
    </row>
    <row r="15" spans="1:6" s="1" customFormat="1" ht="12.75" customHeight="1" hidden="1">
      <c r="A15" s="126" t="s">
        <v>271</v>
      </c>
      <c r="B15" s="126"/>
      <c r="C15" s="198" t="s">
        <v>286</v>
      </c>
      <c r="D15" s="196">
        <f>D16</f>
        <v>0</v>
      </c>
      <c r="E15" s="196">
        <f>E16</f>
        <v>0</v>
      </c>
      <c r="F15" s="196">
        <f>F16</f>
        <v>0</v>
      </c>
    </row>
    <row r="16" spans="1:6" ht="12.75" customHeight="1" hidden="1">
      <c r="A16" s="119"/>
      <c r="B16" s="119" t="s">
        <v>272</v>
      </c>
      <c r="C16" s="120" t="s">
        <v>285</v>
      </c>
      <c r="D16" s="197">
        <f>E16+F16</f>
        <v>0</v>
      </c>
      <c r="E16" s="190">
        <v>0</v>
      </c>
      <c r="F16" s="190">
        <v>0</v>
      </c>
    </row>
    <row r="17" spans="1:6" s="1" customFormat="1" ht="12.75">
      <c r="A17" s="126" t="s">
        <v>273</v>
      </c>
      <c r="B17" s="126"/>
      <c r="C17" s="127" t="s">
        <v>275</v>
      </c>
      <c r="D17" s="196">
        <f>D18+D19+D20+D22+D21</f>
        <v>923208</v>
      </c>
      <c r="E17" s="196">
        <f>E18+E19+E20+E22+E21</f>
        <v>313208</v>
      </c>
      <c r="F17" s="196">
        <f>F18+F19+F20+F22+F21</f>
        <v>610000</v>
      </c>
    </row>
    <row r="18" spans="1:6" s="6" customFormat="1" ht="12.75">
      <c r="A18" s="130"/>
      <c r="B18" s="130" t="s">
        <v>433</v>
      </c>
      <c r="C18" s="291" t="s">
        <v>434</v>
      </c>
      <c r="D18" s="197">
        <f>E18+F18</f>
        <v>2998</v>
      </c>
      <c r="E18" s="197">
        <v>2998</v>
      </c>
      <c r="F18" s="197">
        <v>0</v>
      </c>
    </row>
    <row r="19" spans="1:6" s="6" customFormat="1" ht="12.75">
      <c r="A19" s="130"/>
      <c r="B19" s="130" t="s">
        <v>435</v>
      </c>
      <c r="C19" s="291" t="s">
        <v>436</v>
      </c>
      <c r="D19" s="197">
        <v>210</v>
      </c>
      <c r="E19" s="197">
        <v>210</v>
      </c>
      <c r="F19" s="197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7">
        <f>E20+F20</f>
        <v>0</v>
      </c>
      <c r="E20" s="190">
        <v>0</v>
      </c>
      <c r="F20" s="190">
        <v>0</v>
      </c>
    </row>
    <row r="21" spans="1:6" s="6" customFormat="1" ht="12.75" customHeight="1" hidden="1">
      <c r="A21" s="130"/>
      <c r="B21" s="130" t="s">
        <v>274</v>
      </c>
      <c r="C21" s="291" t="s">
        <v>276</v>
      </c>
      <c r="D21" s="197">
        <f>E21+F21</f>
        <v>0</v>
      </c>
      <c r="E21" s="197">
        <v>0</v>
      </c>
      <c r="F21" s="197">
        <v>0</v>
      </c>
    </row>
    <row r="22" spans="1:6" ht="12.75">
      <c r="A22" s="119"/>
      <c r="B22" s="119" t="s">
        <v>302</v>
      </c>
      <c r="C22" s="120" t="s">
        <v>301</v>
      </c>
      <c r="D22" s="197">
        <v>920000</v>
      </c>
      <c r="E22" s="190">
        <v>310000</v>
      </c>
      <c r="F22" s="190">
        <v>610000</v>
      </c>
    </row>
    <row r="23" spans="1:6" s="1" customFormat="1" ht="12.75">
      <c r="A23" s="126" t="s">
        <v>230</v>
      </c>
      <c r="B23" s="126"/>
      <c r="C23" s="127" t="s">
        <v>231</v>
      </c>
      <c r="D23" s="196">
        <f>D24</f>
        <v>825880</v>
      </c>
      <c r="E23" s="196">
        <f>E24</f>
        <v>770880</v>
      </c>
      <c r="F23" s="196">
        <f>F24</f>
        <v>55000</v>
      </c>
    </row>
    <row r="24" spans="1:6" ht="12.75">
      <c r="A24" s="119"/>
      <c r="B24" s="119" t="s">
        <v>303</v>
      </c>
      <c r="C24" s="120" t="s">
        <v>314</v>
      </c>
      <c r="D24" s="197">
        <v>825880</v>
      </c>
      <c r="E24" s="190">
        <v>770880</v>
      </c>
      <c r="F24" s="190">
        <v>55000</v>
      </c>
    </row>
    <row r="25" spans="1:6" s="1" customFormat="1" ht="12.75">
      <c r="A25" s="126" t="s">
        <v>304</v>
      </c>
      <c r="B25" s="126"/>
      <c r="C25" s="127" t="s">
        <v>305</v>
      </c>
      <c r="D25" s="196">
        <f>D28+D29+D27</f>
        <v>47000</v>
      </c>
      <c r="E25" s="196">
        <f>E28+E29+E27</f>
        <v>47000</v>
      </c>
      <c r="F25" s="196">
        <f>F28+F29</f>
        <v>0</v>
      </c>
    </row>
    <row r="26" spans="1:6" s="6" customFormat="1" ht="19.5" customHeight="1" hidden="1">
      <c r="A26" s="130"/>
      <c r="B26" s="130" t="s">
        <v>420</v>
      </c>
      <c r="C26" s="291" t="s">
        <v>421</v>
      </c>
      <c r="D26" s="197">
        <v>0</v>
      </c>
      <c r="E26" s="197">
        <v>0</v>
      </c>
      <c r="F26" s="197">
        <v>0</v>
      </c>
    </row>
    <row r="27" spans="1:6" s="6" customFormat="1" ht="12.75" customHeight="1">
      <c r="A27" s="130"/>
      <c r="B27" s="130" t="s">
        <v>562</v>
      </c>
      <c r="C27" s="291" t="s">
        <v>563</v>
      </c>
      <c r="D27" s="197">
        <v>5000</v>
      </c>
      <c r="E27" s="197">
        <v>5000</v>
      </c>
      <c r="F27" s="197"/>
    </row>
    <row r="28" spans="1:6" s="195" customFormat="1" ht="12.75">
      <c r="A28" s="192"/>
      <c r="B28" s="192" t="s">
        <v>306</v>
      </c>
      <c r="C28" s="193" t="s">
        <v>307</v>
      </c>
      <c r="D28" s="197">
        <f>E28+F28</f>
        <v>27000</v>
      </c>
      <c r="E28" s="194">
        <v>27000</v>
      </c>
      <c r="F28" s="194">
        <v>0</v>
      </c>
    </row>
    <row r="29" spans="1:6" s="195" customFormat="1" ht="12.75" customHeight="1">
      <c r="A29" s="192"/>
      <c r="B29" s="338" t="s">
        <v>564</v>
      </c>
      <c r="C29" s="339" t="s">
        <v>284</v>
      </c>
      <c r="D29" s="197">
        <v>15000</v>
      </c>
      <c r="E29" s="194">
        <v>15000</v>
      </c>
      <c r="F29" s="194">
        <v>0</v>
      </c>
    </row>
    <row r="30" spans="1:6" s="1" customFormat="1" ht="12.75">
      <c r="A30" s="126" t="s">
        <v>233</v>
      </c>
      <c r="B30" s="126"/>
      <c r="C30" s="127" t="s">
        <v>234</v>
      </c>
      <c r="D30" s="196">
        <f>D31+D32+D33+D34+D36+D35</f>
        <v>4339261</v>
      </c>
      <c r="E30" s="196">
        <f>E31+E32+E33+E34+E36+E35</f>
        <v>4339261</v>
      </c>
      <c r="F30" s="196">
        <f>F31+F32+F33+F34+F36+F35</f>
        <v>0</v>
      </c>
    </row>
    <row r="31" spans="1:6" ht="12.75">
      <c r="A31" s="119"/>
      <c r="B31" s="119" t="s">
        <v>308</v>
      </c>
      <c r="C31" s="120" t="s">
        <v>261</v>
      </c>
      <c r="D31" s="197">
        <v>77065</v>
      </c>
      <c r="E31" s="194">
        <v>77065</v>
      </c>
      <c r="F31" s="194">
        <v>0</v>
      </c>
    </row>
    <row r="32" spans="1:6" ht="12.75">
      <c r="A32" s="119"/>
      <c r="B32" s="119" t="s">
        <v>309</v>
      </c>
      <c r="C32" s="120" t="s">
        <v>310</v>
      </c>
      <c r="D32" s="197">
        <v>111531</v>
      </c>
      <c r="E32" s="194">
        <v>111531</v>
      </c>
      <c r="F32" s="194">
        <v>0</v>
      </c>
    </row>
    <row r="33" spans="1:6" ht="12.75">
      <c r="A33" s="119"/>
      <c r="B33" s="119" t="s">
        <v>277</v>
      </c>
      <c r="C33" s="120" t="s">
        <v>283</v>
      </c>
      <c r="D33" s="197">
        <v>3483809</v>
      </c>
      <c r="E33" s="194">
        <v>3483809</v>
      </c>
      <c r="F33" s="194">
        <v>0</v>
      </c>
    </row>
    <row r="34" spans="1:6" ht="12.75">
      <c r="A34" s="119"/>
      <c r="B34" s="119" t="s">
        <v>311</v>
      </c>
      <c r="C34" s="120" t="s">
        <v>312</v>
      </c>
      <c r="D34" s="197">
        <v>67995</v>
      </c>
      <c r="E34" s="194">
        <v>67995</v>
      </c>
      <c r="F34" s="194">
        <v>0</v>
      </c>
    </row>
    <row r="35" spans="1:6" ht="12.75">
      <c r="A35" s="119"/>
      <c r="B35" s="119" t="s">
        <v>526</v>
      </c>
      <c r="C35" s="120" t="s">
        <v>527</v>
      </c>
      <c r="D35" s="197">
        <v>370161</v>
      </c>
      <c r="E35" s="194">
        <v>370161</v>
      </c>
      <c r="F35" s="194">
        <v>0</v>
      </c>
    </row>
    <row r="36" spans="1:6" ht="12.75">
      <c r="A36" s="119"/>
      <c r="B36" s="119" t="s">
        <v>278</v>
      </c>
      <c r="C36" s="120" t="s">
        <v>284</v>
      </c>
      <c r="D36" s="197">
        <v>228700</v>
      </c>
      <c r="E36" s="194">
        <v>228700</v>
      </c>
      <c r="F36" s="194">
        <v>0</v>
      </c>
    </row>
    <row r="37" spans="1:6" s="1" customFormat="1" ht="12.75">
      <c r="A37" s="126" t="s">
        <v>237</v>
      </c>
      <c r="B37" s="126"/>
      <c r="C37" s="112" t="s">
        <v>313</v>
      </c>
      <c r="D37" s="196">
        <f>D38</f>
        <v>1357</v>
      </c>
      <c r="E37" s="196">
        <f>E38</f>
        <v>1357</v>
      </c>
      <c r="F37" s="196">
        <f>F38</f>
        <v>0</v>
      </c>
    </row>
    <row r="38" spans="1:6" s="6" customFormat="1" ht="12.75">
      <c r="A38" s="130"/>
      <c r="B38" s="130" t="s">
        <v>315</v>
      </c>
      <c r="C38" s="113" t="s">
        <v>573</v>
      </c>
      <c r="D38" s="197">
        <v>1357</v>
      </c>
      <c r="E38" s="194">
        <v>1357</v>
      </c>
      <c r="F38" s="197">
        <v>0</v>
      </c>
    </row>
    <row r="39" spans="1:6" s="1" customFormat="1" ht="18" customHeight="1" hidden="1">
      <c r="A39" s="126" t="s">
        <v>461</v>
      </c>
      <c r="B39" s="126"/>
      <c r="C39" s="112" t="s">
        <v>460</v>
      </c>
      <c r="D39" s="196">
        <f>D40</f>
        <v>0</v>
      </c>
      <c r="E39" s="196">
        <f>E40</f>
        <v>0</v>
      </c>
      <c r="F39" s="196">
        <f>F40</f>
        <v>0</v>
      </c>
    </row>
    <row r="40" spans="1:6" s="6" customFormat="1" ht="18" customHeight="1" hidden="1">
      <c r="A40" s="130"/>
      <c r="B40" s="130" t="s">
        <v>462</v>
      </c>
      <c r="C40" s="113" t="s">
        <v>459</v>
      </c>
      <c r="D40" s="197">
        <f>E40+F40</f>
        <v>0</v>
      </c>
      <c r="E40" s="194">
        <v>0</v>
      </c>
      <c r="F40" s="197">
        <v>0</v>
      </c>
    </row>
    <row r="41" spans="1:6" s="1" customFormat="1" ht="12.75" hidden="1">
      <c r="A41" s="126" t="s">
        <v>461</v>
      </c>
      <c r="B41" s="126"/>
      <c r="C41" s="112" t="s">
        <v>460</v>
      </c>
      <c r="D41" s="196">
        <f>D42</f>
        <v>0</v>
      </c>
      <c r="E41" s="196">
        <f>E42</f>
        <v>0</v>
      </c>
      <c r="F41" s="196">
        <f>F42</f>
        <v>0</v>
      </c>
    </row>
    <row r="42" spans="1:6" s="6" customFormat="1" ht="12.75" hidden="1">
      <c r="A42" s="130"/>
      <c r="B42" s="130" t="s">
        <v>462</v>
      </c>
      <c r="C42" s="113" t="s">
        <v>459</v>
      </c>
      <c r="D42" s="197">
        <f>E42+F42</f>
        <v>0</v>
      </c>
      <c r="E42" s="194">
        <v>0</v>
      </c>
      <c r="F42" s="197">
        <v>0</v>
      </c>
    </row>
    <row r="43" spans="1:6" s="6" customFormat="1" ht="12.75">
      <c r="A43" s="126" t="s">
        <v>461</v>
      </c>
      <c r="B43" s="126"/>
      <c r="C43" s="112" t="s">
        <v>460</v>
      </c>
      <c r="D43" s="196">
        <v>5000</v>
      </c>
      <c r="E43" s="196">
        <v>5000</v>
      </c>
      <c r="F43" s="196">
        <v>0</v>
      </c>
    </row>
    <row r="44" spans="1:6" s="6" customFormat="1" ht="25.5">
      <c r="A44" s="130"/>
      <c r="B44" s="373" t="s">
        <v>565</v>
      </c>
      <c r="C44" s="113" t="s">
        <v>566</v>
      </c>
      <c r="D44" s="347">
        <v>5000</v>
      </c>
      <c r="E44" s="374">
        <v>5000</v>
      </c>
      <c r="F44" s="347">
        <v>0</v>
      </c>
    </row>
    <row r="45" spans="1:6" s="1" customFormat="1" ht="12.75">
      <c r="A45" s="126" t="s">
        <v>239</v>
      </c>
      <c r="B45" s="126"/>
      <c r="C45" s="112" t="s">
        <v>316</v>
      </c>
      <c r="D45" s="196">
        <v>314998</v>
      </c>
      <c r="E45" s="196">
        <f>E46+E49+E50</f>
        <v>314998</v>
      </c>
      <c r="F45" s="196">
        <v>0</v>
      </c>
    </row>
    <row r="46" spans="1:6" s="6" customFormat="1" ht="12.75">
      <c r="A46" s="130"/>
      <c r="B46" s="130" t="s">
        <v>317</v>
      </c>
      <c r="C46" s="113" t="s">
        <v>318</v>
      </c>
      <c r="D46" s="197">
        <v>311998</v>
      </c>
      <c r="E46" s="194">
        <v>311998</v>
      </c>
      <c r="F46" s="197">
        <v>0</v>
      </c>
    </row>
    <row r="47" spans="1:6" s="6" customFormat="1" ht="18" customHeight="1" hidden="1">
      <c r="A47" s="130"/>
      <c r="B47" s="130" t="s">
        <v>319</v>
      </c>
      <c r="C47" s="113" t="s">
        <v>263</v>
      </c>
      <c r="D47" s="190">
        <v>0</v>
      </c>
      <c r="E47" s="194">
        <v>0</v>
      </c>
      <c r="F47" s="197">
        <v>0</v>
      </c>
    </row>
    <row r="48" spans="1:6" s="6" customFormat="1" ht="18" customHeight="1" hidden="1">
      <c r="A48" s="130"/>
      <c r="B48" s="130" t="s">
        <v>397</v>
      </c>
      <c r="C48" s="113" t="s">
        <v>284</v>
      </c>
      <c r="D48" s="190">
        <v>0</v>
      </c>
      <c r="E48" s="194">
        <v>0</v>
      </c>
      <c r="F48" s="197">
        <v>0</v>
      </c>
    </row>
    <row r="49" spans="1:6" s="6" customFormat="1" ht="18" customHeight="1" hidden="1">
      <c r="A49" s="130"/>
      <c r="B49" s="130" t="s">
        <v>319</v>
      </c>
      <c r="C49" s="113" t="s">
        <v>263</v>
      </c>
      <c r="D49" s="197">
        <v>0</v>
      </c>
      <c r="E49" s="194">
        <v>0</v>
      </c>
      <c r="F49" s="197">
        <v>0</v>
      </c>
    </row>
    <row r="50" spans="1:6" s="6" customFormat="1" ht="12.75">
      <c r="A50" s="130"/>
      <c r="B50" s="130" t="s">
        <v>397</v>
      </c>
      <c r="C50" s="113" t="s">
        <v>284</v>
      </c>
      <c r="D50" s="197">
        <v>3000</v>
      </c>
      <c r="E50" s="194">
        <v>3000</v>
      </c>
      <c r="F50" s="197">
        <v>0</v>
      </c>
    </row>
    <row r="51" spans="1:6" s="1" customFormat="1" ht="12.75">
      <c r="A51" s="126" t="s">
        <v>320</v>
      </c>
      <c r="B51" s="126"/>
      <c r="C51" s="112" t="s">
        <v>321</v>
      </c>
      <c r="D51" s="196">
        <v>168954</v>
      </c>
      <c r="E51" s="196">
        <v>168954</v>
      </c>
      <c r="F51" s="196">
        <f>F52</f>
        <v>0</v>
      </c>
    </row>
    <row r="52" spans="1:6" s="6" customFormat="1" ht="12.75">
      <c r="A52" s="130"/>
      <c r="B52" s="130" t="s">
        <v>322</v>
      </c>
      <c r="C52" s="113" t="s">
        <v>323</v>
      </c>
      <c r="D52" s="197">
        <v>168954</v>
      </c>
      <c r="E52" s="194">
        <v>168954</v>
      </c>
      <c r="F52" s="197">
        <v>0</v>
      </c>
    </row>
    <row r="53" spans="1:6" s="1" customFormat="1" ht="12.75">
      <c r="A53" s="126" t="s">
        <v>246</v>
      </c>
      <c r="B53" s="126"/>
      <c r="C53" s="112" t="s">
        <v>247</v>
      </c>
      <c r="D53" s="196">
        <v>181000</v>
      </c>
      <c r="E53" s="196">
        <v>181000</v>
      </c>
      <c r="F53" s="196">
        <f>F54+F55+F56</f>
        <v>0</v>
      </c>
    </row>
    <row r="54" spans="1:6" s="6" customFormat="1" ht="12.75">
      <c r="A54" s="130"/>
      <c r="B54" s="130" t="s">
        <v>324</v>
      </c>
      <c r="C54" s="113" t="s">
        <v>325</v>
      </c>
      <c r="D54" s="197">
        <v>11000</v>
      </c>
      <c r="E54" s="194">
        <v>11000</v>
      </c>
      <c r="F54" s="197">
        <v>0</v>
      </c>
    </row>
    <row r="55" spans="1:6" ht="12.75">
      <c r="A55" s="119"/>
      <c r="B55" s="119" t="s">
        <v>326</v>
      </c>
      <c r="C55" s="120" t="s">
        <v>327</v>
      </c>
      <c r="D55" s="197">
        <v>170000</v>
      </c>
      <c r="E55" s="194">
        <v>170000</v>
      </c>
      <c r="F55" s="190">
        <v>0</v>
      </c>
    </row>
    <row r="56" spans="1:6" ht="12.75" hidden="1">
      <c r="A56" s="119"/>
      <c r="B56" s="119" t="s">
        <v>467</v>
      </c>
      <c r="C56" s="120" t="s">
        <v>468</v>
      </c>
      <c r="D56" s="197">
        <f>E56+F56</f>
        <v>0</v>
      </c>
      <c r="E56" s="194">
        <v>0</v>
      </c>
      <c r="F56" s="190">
        <v>0</v>
      </c>
    </row>
    <row r="57" spans="1:6" s="1" customFormat="1" ht="12.75">
      <c r="A57" s="126" t="s">
        <v>249</v>
      </c>
      <c r="B57" s="126"/>
      <c r="C57" s="127" t="s">
        <v>250</v>
      </c>
      <c r="D57" s="196">
        <f>D58+D59+D60+D61+D62+D64+D65+D66+D67+D68+D70</f>
        <v>12705366</v>
      </c>
      <c r="E57" s="196">
        <f>E58+E59+E60+E61+E62+E64+E65+E66+E67+E68+E70</f>
        <v>12705366</v>
      </c>
      <c r="F57" s="196">
        <f>F58+F59+F60+F61+F62+F63+F64+F65+F66+F70+F67+F68+F69</f>
        <v>0</v>
      </c>
    </row>
    <row r="58" spans="1:6" ht="12.75">
      <c r="A58" s="119"/>
      <c r="B58" s="119" t="s">
        <v>328</v>
      </c>
      <c r="C58" s="120" t="s">
        <v>329</v>
      </c>
      <c r="D58" s="197">
        <v>6698073</v>
      </c>
      <c r="E58" s="190">
        <v>6698073</v>
      </c>
      <c r="F58" s="194">
        <v>0</v>
      </c>
    </row>
    <row r="59" spans="1:6" ht="12.75">
      <c r="A59" s="119"/>
      <c r="B59" s="119" t="s">
        <v>330</v>
      </c>
      <c r="C59" s="120" t="s">
        <v>331</v>
      </c>
      <c r="D59" s="197">
        <v>1707586</v>
      </c>
      <c r="E59" s="190">
        <v>1707586</v>
      </c>
      <c r="F59" s="194">
        <v>0</v>
      </c>
    </row>
    <row r="60" spans="1:6" ht="12.75">
      <c r="A60" s="119"/>
      <c r="B60" s="119" t="s">
        <v>279</v>
      </c>
      <c r="C60" s="120" t="s">
        <v>281</v>
      </c>
      <c r="D60" s="197">
        <v>1183281</v>
      </c>
      <c r="E60" s="190">
        <v>1123281</v>
      </c>
      <c r="F60" s="194">
        <v>0</v>
      </c>
    </row>
    <row r="61" spans="1:6" ht="12.75">
      <c r="A61" s="119"/>
      <c r="B61" s="119" t="s">
        <v>341</v>
      </c>
      <c r="C61" s="120" t="s">
        <v>342</v>
      </c>
      <c r="D61" s="197">
        <v>1659629</v>
      </c>
      <c r="E61" s="190">
        <v>1659629</v>
      </c>
      <c r="F61" s="194">
        <v>0</v>
      </c>
    </row>
    <row r="62" spans="1:6" ht="12.75">
      <c r="A62" s="119"/>
      <c r="B62" s="119" t="s">
        <v>332</v>
      </c>
      <c r="C62" s="120" t="s">
        <v>333</v>
      </c>
      <c r="D62" s="197">
        <v>379869</v>
      </c>
      <c r="E62" s="190">
        <v>379869</v>
      </c>
      <c r="F62" s="194">
        <v>0</v>
      </c>
    </row>
    <row r="63" spans="1:6" ht="19.5" customHeight="1" hidden="1">
      <c r="A63" s="119"/>
      <c r="B63" s="119" t="s">
        <v>334</v>
      </c>
      <c r="C63" s="120" t="s">
        <v>335</v>
      </c>
      <c r="D63" s="197">
        <f>E63+F63</f>
        <v>0</v>
      </c>
      <c r="E63" s="190">
        <v>0</v>
      </c>
      <c r="F63" s="194">
        <v>0</v>
      </c>
    </row>
    <row r="64" spans="1:6" ht="12.75">
      <c r="A64" s="119"/>
      <c r="B64" s="119" t="s">
        <v>336</v>
      </c>
      <c r="C64" s="120" t="s">
        <v>340</v>
      </c>
      <c r="D64" s="197">
        <f>E64+F64</f>
        <v>4082</v>
      </c>
      <c r="E64" s="190">
        <v>4082</v>
      </c>
      <c r="F64" s="194">
        <v>0</v>
      </c>
    </row>
    <row r="65" spans="1:6" ht="12.75">
      <c r="A65" s="119"/>
      <c r="B65" s="119" t="s">
        <v>337</v>
      </c>
      <c r="C65" s="120" t="s">
        <v>338</v>
      </c>
      <c r="D65" s="197">
        <v>42724</v>
      </c>
      <c r="E65" s="190">
        <v>42724</v>
      </c>
      <c r="F65" s="194">
        <v>0</v>
      </c>
    </row>
    <row r="66" spans="1:6" ht="12.75">
      <c r="A66" s="119"/>
      <c r="B66" s="119" t="s">
        <v>280</v>
      </c>
      <c r="C66" s="120" t="s">
        <v>400</v>
      </c>
      <c r="D66" s="197">
        <v>342920</v>
      </c>
      <c r="E66" s="190">
        <v>342920</v>
      </c>
      <c r="F66" s="194">
        <v>0</v>
      </c>
    </row>
    <row r="67" spans="1:6" ht="38.25">
      <c r="A67" s="119"/>
      <c r="B67" s="183" t="s">
        <v>489</v>
      </c>
      <c r="C67" s="129" t="s">
        <v>493</v>
      </c>
      <c r="D67" s="347">
        <v>167021</v>
      </c>
      <c r="E67" s="180">
        <v>227021</v>
      </c>
      <c r="F67" s="374">
        <v>0</v>
      </c>
    </row>
    <row r="68" spans="1:6" ht="25.5">
      <c r="A68" s="119"/>
      <c r="B68" s="119" t="s">
        <v>490</v>
      </c>
      <c r="C68" s="129" t="s">
        <v>538</v>
      </c>
      <c r="D68" s="197">
        <v>457106</v>
      </c>
      <c r="E68" s="190">
        <v>457106</v>
      </c>
      <c r="F68" s="194">
        <v>0</v>
      </c>
    </row>
    <row r="69" spans="1:6" ht="63.75" hidden="1">
      <c r="A69" s="119"/>
      <c r="B69" s="119" t="s">
        <v>536</v>
      </c>
      <c r="C69" s="129" t="s">
        <v>537</v>
      </c>
      <c r="D69" s="197">
        <f>E69+F69</f>
        <v>112910</v>
      </c>
      <c r="E69" s="190">
        <v>112910</v>
      </c>
      <c r="F69" s="194">
        <v>0</v>
      </c>
    </row>
    <row r="70" spans="1:6" ht="12.75">
      <c r="A70" s="119"/>
      <c r="B70" s="119" t="s">
        <v>339</v>
      </c>
      <c r="C70" s="120" t="s">
        <v>284</v>
      </c>
      <c r="D70" s="197">
        <v>63075</v>
      </c>
      <c r="E70" s="190">
        <v>63075</v>
      </c>
      <c r="F70" s="194">
        <v>0</v>
      </c>
    </row>
    <row r="71" spans="1:6" s="1" customFormat="1" ht="12.75">
      <c r="A71" s="126" t="s">
        <v>343</v>
      </c>
      <c r="B71" s="126"/>
      <c r="C71" s="127" t="s">
        <v>255</v>
      </c>
      <c r="D71" s="196">
        <f>D72+D73</f>
        <v>83000</v>
      </c>
      <c r="E71" s="196">
        <f>E72+E73</f>
        <v>83000</v>
      </c>
      <c r="F71" s="196">
        <v>0</v>
      </c>
    </row>
    <row r="72" spans="1:6" ht="12.75">
      <c r="A72" s="119"/>
      <c r="B72" s="119" t="s">
        <v>344</v>
      </c>
      <c r="C72" s="120" t="s">
        <v>256</v>
      </c>
      <c r="D72" s="197">
        <f>E72+F72</f>
        <v>3500</v>
      </c>
      <c r="E72" s="194">
        <v>3500</v>
      </c>
      <c r="F72" s="190">
        <v>0</v>
      </c>
    </row>
    <row r="73" spans="1:6" ht="12.75">
      <c r="A73" s="119"/>
      <c r="B73" s="119" t="s">
        <v>345</v>
      </c>
      <c r="C73" s="120" t="s">
        <v>257</v>
      </c>
      <c r="D73" s="197">
        <f>E73+F73</f>
        <v>79500</v>
      </c>
      <c r="E73" s="194">
        <v>79500</v>
      </c>
      <c r="F73" s="190">
        <v>0</v>
      </c>
    </row>
    <row r="74" spans="1:6" s="1" customFormat="1" ht="12.75">
      <c r="A74" s="126" t="s">
        <v>251</v>
      </c>
      <c r="B74" s="126"/>
      <c r="C74" s="127" t="s">
        <v>253</v>
      </c>
      <c r="D74" s="196">
        <f>D75+D78+D79+D80+D81+D83+D86+D82+D76+D77+D85+D84</f>
        <v>1093161</v>
      </c>
      <c r="E74" s="196">
        <f>E75+E78+E79+E80+E81+E83+E86+E82+E76+E77+E85+E84</f>
        <v>1093161</v>
      </c>
      <c r="F74" s="196">
        <f>F75+F78+F79+F80+F81+F83+F86+F82+F76+F77+F85+F84</f>
        <v>0</v>
      </c>
    </row>
    <row r="75" spans="1:6" ht="19.5" customHeight="1" hidden="1">
      <c r="A75" s="119"/>
      <c r="B75" s="119" t="s">
        <v>437</v>
      </c>
      <c r="C75" s="120" t="s">
        <v>438</v>
      </c>
      <c r="D75" s="197">
        <f aca="true" t="shared" si="0" ref="D75:D81">E75+F75</f>
        <v>0</v>
      </c>
      <c r="E75" s="194">
        <v>0</v>
      </c>
      <c r="F75" s="190">
        <v>0</v>
      </c>
    </row>
    <row r="76" spans="1:6" ht="12.75">
      <c r="A76" s="119"/>
      <c r="B76" s="119" t="s">
        <v>418</v>
      </c>
      <c r="C76" s="120" t="s">
        <v>439</v>
      </c>
      <c r="D76" s="197">
        <f t="shared" si="0"/>
        <v>7000</v>
      </c>
      <c r="E76" s="194">
        <v>7000</v>
      </c>
      <c r="F76" s="190">
        <v>0</v>
      </c>
    </row>
    <row r="77" spans="1:6" ht="19.5" customHeight="1" hidden="1">
      <c r="A77" s="119"/>
      <c r="B77" s="119" t="s">
        <v>453</v>
      </c>
      <c r="C77" s="120" t="s">
        <v>454</v>
      </c>
      <c r="D77" s="197">
        <f>E77+F77</f>
        <v>0</v>
      </c>
      <c r="E77" s="194">
        <v>0</v>
      </c>
      <c r="F77" s="190">
        <v>0</v>
      </c>
    </row>
    <row r="78" spans="1:6" ht="27.75" customHeight="1" hidden="1">
      <c r="A78" s="119"/>
      <c r="B78" s="119" t="s">
        <v>353</v>
      </c>
      <c r="C78" s="129" t="s">
        <v>442</v>
      </c>
      <c r="D78" s="197">
        <f t="shared" si="0"/>
        <v>0</v>
      </c>
      <c r="E78" s="194">
        <v>0</v>
      </c>
      <c r="F78" s="190">
        <v>0</v>
      </c>
    </row>
    <row r="79" spans="1:6" ht="38.25">
      <c r="A79" s="119"/>
      <c r="B79" s="183" t="s">
        <v>347</v>
      </c>
      <c r="C79" s="129" t="s">
        <v>443</v>
      </c>
      <c r="D79" s="347">
        <v>15127</v>
      </c>
      <c r="E79" s="374">
        <v>15127</v>
      </c>
      <c r="F79" s="180">
        <v>0</v>
      </c>
    </row>
    <row r="80" spans="1:6" ht="12.75">
      <c r="A80" s="119"/>
      <c r="B80" s="119" t="s">
        <v>348</v>
      </c>
      <c r="C80" s="129" t="s">
        <v>512</v>
      </c>
      <c r="D80" s="197">
        <v>380000</v>
      </c>
      <c r="E80" s="194">
        <v>380000</v>
      </c>
      <c r="F80" s="190">
        <v>0</v>
      </c>
    </row>
    <row r="81" spans="1:6" ht="12.75">
      <c r="A81" s="119"/>
      <c r="B81" s="119" t="s">
        <v>349</v>
      </c>
      <c r="C81" s="129" t="s">
        <v>350</v>
      </c>
      <c r="D81" s="197">
        <f t="shared" si="0"/>
        <v>3000</v>
      </c>
      <c r="E81" s="194">
        <v>3000</v>
      </c>
      <c r="F81" s="190">
        <v>0</v>
      </c>
    </row>
    <row r="82" spans="1:6" ht="12.75">
      <c r="A82" s="119"/>
      <c r="B82" s="119" t="s">
        <v>387</v>
      </c>
      <c r="C82" s="129" t="s">
        <v>388</v>
      </c>
      <c r="D82" s="197">
        <v>182527</v>
      </c>
      <c r="E82" s="194">
        <v>182527</v>
      </c>
      <c r="F82" s="190">
        <v>0</v>
      </c>
    </row>
    <row r="83" spans="1:6" ht="12.75">
      <c r="A83" s="119"/>
      <c r="B83" s="119" t="s">
        <v>351</v>
      </c>
      <c r="C83" s="129" t="s">
        <v>352</v>
      </c>
      <c r="D83" s="197">
        <v>448045</v>
      </c>
      <c r="E83" s="194">
        <v>448045</v>
      </c>
      <c r="F83" s="190">
        <v>0</v>
      </c>
    </row>
    <row r="84" spans="1:6" ht="12.75">
      <c r="A84" s="119"/>
      <c r="B84" s="119" t="s">
        <v>539</v>
      </c>
      <c r="C84" s="129" t="s">
        <v>540</v>
      </c>
      <c r="D84" s="197">
        <f>E84+F84</f>
        <v>21478</v>
      </c>
      <c r="E84" s="194">
        <v>21478</v>
      </c>
      <c r="F84" s="190">
        <v>0</v>
      </c>
    </row>
    <row r="85" spans="1:6" ht="12.75">
      <c r="A85" s="119"/>
      <c r="B85" s="119" t="s">
        <v>510</v>
      </c>
      <c r="C85" s="129" t="s">
        <v>511</v>
      </c>
      <c r="D85" s="197">
        <f>E85+F85</f>
        <v>32000</v>
      </c>
      <c r="E85" s="194">
        <v>32000</v>
      </c>
      <c r="F85" s="190">
        <v>0</v>
      </c>
    </row>
    <row r="86" spans="1:6" ht="12.75">
      <c r="A86" s="119"/>
      <c r="B86" s="119" t="s">
        <v>354</v>
      </c>
      <c r="C86" s="129" t="s">
        <v>284</v>
      </c>
      <c r="D86" s="197">
        <v>3984</v>
      </c>
      <c r="E86" s="194">
        <v>3984</v>
      </c>
      <c r="F86" s="190">
        <v>0</v>
      </c>
    </row>
    <row r="87" spans="1:6" s="1" customFormat="1" ht="12.75">
      <c r="A87" s="126" t="s">
        <v>355</v>
      </c>
      <c r="B87" s="126"/>
      <c r="C87" s="112" t="s">
        <v>356</v>
      </c>
      <c r="D87" s="196">
        <f>D88+D90+D91+D89</f>
        <v>398147</v>
      </c>
      <c r="E87" s="196">
        <f>E88+E90+E91+E89</f>
        <v>398147</v>
      </c>
      <c r="F87" s="196">
        <f>F88+F90+F91+F89</f>
        <v>0</v>
      </c>
    </row>
    <row r="88" spans="1:6" ht="12.75">
      <c r="A88" s="119"/>
      <c r="B88" s="119" t="s">
        <v>357</v>
      </c>
      <c r="C88" s="129" t="s">
        <v>358</v>
      </c>
      <c r="D88" s="197">
        <v>332921</v>
      </c>
      <c r="E88" s="194">
        <v>332921</v>
      </c>
      <c r="F88" s="190">
        <v>0</v>
      </c>
    </row>
    <row r="89" spans="1:6" ht="12.75">
      <c r="A89" s="119"/>
      <c r="B89" s="119" t="s">
        <v>455</v>
      </c>
      <c r="C89" s="129" t="s">
        <v>514</v>
      </c>
      <c r="D89" s="197">
        <v>60180</v>
      </c>
      <c r="E89" s="194">
        <v>60180</v>
      </c>
      <c r="F89" s="190">
        <v>0</v>
      </c>
    </row>
    <row r="90" spans="1:6" ht="12.75">
      <c r="A90" s="119"/>
      <c r="B90" s="119" t="s">
        <v>359</v>
      </c>
      <c r="C90" s="129" t="s">
        <v>338</v>
      </c>
      <c r="D90" s="197">
        <v>1546</v>
      </c>
      <c r="E90" s="194">
        <v>1546</v>
      </c>
      <c r="F90" s="190">
        <v>0</v>
      </c>
    </row>
    <row r="91" spans="1:6" ht="12.75">
      <c r="A91" s="119"/>
      <c r="B91" s="119" t="s">
        <v>360</v>
      </c>
      <c r="C91" s="129" t="s">
        <v>284</v>
      </c>
      <c r="D91" s="197">
        <v>3500</v>
      </c>
      <c r="E91" s="194">
        <v>3500</v>
      </c>
      <c r="F91" s="190">
        <v>0</v>
      </c>
    </row>
    <row r="92" spans="1:6" s="1" customFormat="1" ht="12.75">
      <c r="A92" s="126" t="s">
        <v>508</v>
      </c>
      <c r="B92" s="126"/>
      <c r="C92" s="112" t="s">
        <v>501</v>
      </c>
      <c r="D92" s="196">
        <f>D93+D94+D95+D96+D97+D98</f>
        <v>5497472</v>
      </c>
      <c r="E92" s="196">
        <f>E93+E94+E95+E96+E97+E98</f>
        <v>5497472</v>
      </c>
      <c r="F92" s="196">
        <f>F93+F94+F95+F96+F97</f>
        <v>0</v>
      </c>
    </row>
    <row r="93" spans="1:6" ht="12.75">
      <c r="A93" s="119"/>
      <c r="B93" s="119" t="s">
        <v>515</v>
      </c>
      <c r="C93" s="129" t="s">
        <v>502</v>
      </c>
      <c r="D93" s="197">
        <v>3737000</v>
      </c>
      <c r="E93" s="194">
        <v>3737000</v>
      </c>
      <c r="F93" s="190">
        <v>0</v>
      </c>
    </row>
    <row r="94" spans="1:6" ht="25.5">
      <c r="A94" s="119"/>
      <c r="B94" s="183" t="s">
        <v>516</v>
      </c>
      <c r="C94" s="129" t="s">
        <v>442</v>
      </c>
      <c r="D94" s="347">
        <v>1527000</v>
      </c>
      <c r="E94" s="374">
        <v>1527000</v>
      </c>
      <c r="F94" s="180">
        <v>0</v>
      </c>
    </row>
    <row r="95" spans="1:6" ht="12.75">
      <c r="A95" s="119"/>
      <c r="B95" s="119" t="s">
        <v>517</v>
      </c>
      <c r="C95" s="129" t="s">
        <v>454</v>
      </c>
      <c r="D95" s="197">
        <v>198472</v>
      </c>
      <c r="E95" s="194">
        <v>198472</v>
      </c>
      <c r="F95" s="190">
        <v>0</v>
      </c>
    </row>
    <row r="96" spans="1:6" ht="12.75" hidden="1">
      <c r="A96" s="119"/>
      <c r="B96" s="119" t="s">
        <v>518</v>
      </c>
      <c r="C96" s="129" t="s">
        <v>520</v>
      </c>
      <c r="D96" s="197">
        <f>E96+F96</f>
        <v>0</v>
      </c>
      <c r="E96" s="194">
        <v>0</v>
      </c>
      <c r="F96" s="190">
        <v>0</v>
      </c>
    </row>
    <row r="97" spans="1:6" ht="12.75">
      <c r="A97" s="119"/>
      <c r="B97" s="119" t="s">
        <v>519</v>
      </c>
      <c r="C97" s="129" t="s">
        <v>438</v>
      </c>
      <c r="D97" s="197">
        <v>30000</v>
      </c>
      <c r="E97" s="194">
        <v>30000</v>
      </c>
      <c r="F97" s="190">
        <v>0</v>
      </c>
    </row>
    <row r="98" spans="1:6" ht="51">
      <c r="A98" s="119"/>
      <c r="B98" s="373" t="s">
        <v>567</v>
      </c>
      <c r="C98" s="113" t="s">
        <v>568</v>
      </c>
      <c r="D98" s="347">
        <v>5000</v>
      </c>
      <c r="E98" s="374">
        <v>5000</v>
      </c>
      <c r="F98" s="180">
        <v>0</v>
      </c>
    </row>
    <row r="99" spans="1:6" s="1" customFormat="1" ht="12.75">
      <c r="A99" s="126" t="s">
        <v>361</v>
      </c>
      <c r="B99" s="126"/>
      <c r="C99" s="112" t="s">
        <v>362</v>
      </c>
      <c r="D99" s="196">
        <f>D100+D101+D103+D104+D102</f>
        <v>684300</v>
      </c>
      <c r="E99" s="196">
        <f>E100+E101+E103+E104+E102</f>
        <v>684300</v>
      </c>
      <c r="F99" s="196">
        <f>F100+F101+F103+F104+F102</f>
        <v>0</v>
      </c>
    </row>
    <row r="100" spans="1:6" s="1" customFormat="1" ht="18.75" customHeight="1" hidden="1">
      <c r="A100" s="126"/>
      <c r="B100" s="130" t="s">
        <v>440</v>
      </c>
      <c r="C100" s="113" t="s">
        <v>441</v>
      </c>
      <c r="D100" s="197">
        <f>E100+F100</f>
        <v>0</v>
      </c>
      <c r="E100" s="197">
        <v>0</v>
      </c>
      <c r="F100" s="197">
        <v>0</v>
      </c>
    </row>
    <row r="101" spans="1:6" ht="12.75">
      <c r="A101" s="119"/>
      <c r="B101" s="119" t="s">
        <v>363</v>
      </c>
      <c r="C101" s="129" t="s">
        <v>364</v>
      </c>
      <c r="D101" s="197">
        <v>202100</v>
      </c>
      <c r="E101" s="194">
        <v>202100</v>
      </c>
      <c r="F101" s="190">
        <v>0</v>
      </c>
    </row>
    <row r="102" spans="1:6" ht="12.75">
      <c r="A102" s="119"/>
      <c r="B102" s="119" t="s">
        <v>521</v>
      </c>
      <c r="C102" s="129" t="s">
        <v>522</v>
      </c>
      <c r="D102" s="197">
        <v>20000</v>
      </c>
      <c r="E102" s="194">
        <v>20000</v>
      </c>
      <c r="F102" s="190">
        <v>0</v>
      </c>
    </row>
    <row r="103" spans="1:6" ht="12.75">
      <c r="A103" s="119"/>
      <c r="B103" s="119" t="s">
        <v>365</v>
      </c>
      <c r="C103" s="129" t="s">
        <v>366</v>
      </c>
      <c r="D103" s="197">
        <v>410000</v>
      </c>
      <c r="E103" s="194">
        <v>410000</v>
      </c>
      <c r="F103" s="190">
        <v>0</v>
      </c>
    </row>
    <row r="104" spans="1:6" ht="12.75">
      <c r="A104" s="119"/>
      <c r="B104" s="119" t="s">
        <v>426</v>
      </c>
      <c r="C104" s="129" t="s">
        <v>284</v>
      </c>
      <c r="D104" s="197">
        <v>52200</v>
      </c>
      <c r="E104" s="194">
        <v>52200</v>
      </c>
      <c r="F104" s="190">
        <v>0</v>
      </c>
    </row>
    <row r="105" spans="1:6" s="1" customFormat="1" ht="12.75">
      <c r="A105" s="126" t="s">
        <v>367</v>
      </c>
      <c r="B105" s="126"/>
      <c r="C105" s="112" t="s">
        <v>368</v>
      </c>
      <c r="D105" s="196">
        <f>D108+D107+D110+D109+D106</f>
        <v>635500</v>
      </c>
      <c r="E105" s="196">
        <f>E108+E107+E110+E109+E106</f>
        <v>535500</v>
      </c>
      <c r="F105" s="196">
        <f>F108+F107+F110+F109+F106</f>
        <v>100000</v>
      </c>
    </row>
    <row r="106" spans="1:6" s="6" customFormat="1" ht="12.75">
      <c r="A106" s="130"/>
      <c r="B106" s="130" t="s">
        <v>523</v>
      </c>
      <c r="C106" s="113" t="s">
        <v>524</v>
      </c>
      <c r="D106" s="197">
        <v>18000</v>
      </c>
      <c r="E106" s="194">
        <v>18000</v>
      </c>
      <c r="F106" s="190">
        <v>0</v>
      </c>
    </row>
    <row r="107" spans="1:6" s="6" customFormat="1" ht="12.75">
      <c r="A107" s="130"/>
      <c r="B107" s="130" t="s">
        <v>457</v>
      </c>
      <c r="C107" s="113" t="s">
        <v>458</v>
      </c>
      <c r="D107" s="197">
        <v>141854</v>
      </c>
      <c r="E107" s="194">
        <v>141854</v>
      </c>
      <c r="F107" s="190">
        <v>0</v>
      </c>
    </row>
    <row r="108" spans="1:6" ht="12.75">
      <c r="A108" s="119"/>
      <c r="B108" s="119" t="s">
        <v>369</v>
      </c>
      <c r="C108" s="120" t="s">
        <v>370</v>
      </c>
      <c r="D108" s="197">
        <v>343646</v>
      </c>
      <c r="E108" s="194">
        <v>343646</v>
      </c>
      <c r="F108" s="190">
        <v>0</v>
      </c>
    </row>
    <row r="109" spans="1:6" ht="12.75">
      <c r="A109" s="119"/>
      <c r="B109" s="119" t="s">
        <v>398</v>
      </c>
      <c r="C109" s="120" t="s">
        <v>452</v>
      </c>
      <c r="D109" s="197">
        <f>E109+F109</f>
        <v>100000</v>
      </c>
      <c r="E109" s="194">
        <v>0</v>
      </c>
      <c r="F109" s="190">
        <v>100000</v>
      </c>
    </row>
    <row r="110" spans="1:6" ht="12.75">
      <c r="A110" s="119"/>
      <c r="B110" s="119" t="s">
        <v>525</v>
      </c>
      <c r="C110" s="120" t="s">
        <v>284</v>
      </c>
      <c r="D110" s="197">
        <v>32000</v>
      </c>
      <c r="E110" s="194">
        <v>32000</v>
      </c>
      <c r="F110" s="190">
        <v>0</v>
      </c>
    </row>
    <row r="111" spans="1:6" ht="12.75">
      <c r="A111" s="126" t="s">
        <v>390</v>
      </c>
      <c r="B111" s="126"/>
      <c r="C111" s="112" t="s">
        <v>425</v>
      </c>
      <c r="D111" s="196">
        <f>D113+D112</f>
        <v>262000</v>
      </c>
      <c r="E111" s="196">
        <f>E113+E112</f>
        <v>262000</v>
      </c>
      <c r="F111" s="196">
        <f>F113+F112</f>
        <v>0</v>
      </c>
    </row>
    <row r="112" spans="1:6" ht="12.75">
      <c r="A112" s="126"/>
      <c r="B112" s="119" t="s">
        <v>469</v>
      </c>
      <c r="C112" s="120" t="s">
        <v>470</v>
      </c>
      <c r="D112" s="197">
        <v>92000</v>
      </c>
      <c r="E112" s="194">
        <v>92000</v>
      </c>
      <c r="F112" s="190">
        <v>0</v>
      </c>
    </row>
    <row r="113" spans="1:6" ht="12.75">
      <c r="A113" s="119"/>
      <c r="B113" s="119" t="s">
        <v>399</v>
      </c>
      <c r="C113" s="120" t="s">
        <v>444</v>
      </c>
      <c r="D113" s="197">
        <v>170000</v>
      </c>
      <c r="E113" s="194">
        <v>170000</v>
      </c>
      <c r="F113" s="190">
        <v>0</v>
      </c>
    </row>
    <row r="114" spans="1:6" s="19" customFormat="1" ht="12.75">
      <c r="A114" s="383" t="s">
        <v>28</v>
      </c>
      <c r="B114" s="404"/>
      <c r="C114" s="384"/>
      <c r="D114" s="123">
        <f>D10+D15+D17+D23+D30+D37+D45+D51+D53+D57+D71+D74+D87+D99+D105+D111+D39+D25+D41+D92+D43</f>
        <v>31480869</v>
      </c>
      <c r="E114" s="123">
        <f>E10+E15+E17+E23+E30+E37+E45+E51+E53+E57+E71+E74+E87+E99+E105+E111+E39+E25+E41+E92+E43</f>
        <v>27425869</v>
      </c>
      <c r="F114" s="123">
        <f>F10+F15+F17+F23+F30+F37+F45+F51+F53+F57+F71+F74+F87+F99+F105+F111+F39+F25+F41+F92</f>
        <v>4055000</v>
      </c>
    </row>
    <row r="115" ht="12.75" hidden="1">
      <c r="C115" s="3"/>
    </row>
    <row r="116" spans="1:3" ht="12.75" hidden="1">
      <c r="A116" s="118"/>
      <c r="B116" s="118"/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</sheetData>
  <sheetProtection/>
  <mergeCells count="8">
    <mergeCell ref="D2:F2"/>
    <mergeCell ref="D6:F6"/>
    <mergeCell ref="D7:D8"/>
    <mergeCell ref="E7:F7"/>
    <mergeCell ref="A114:C114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116</v>
      </c>
    </row>
    <row r="2" ht="12.75">
      <c r="B2" s="3" t="s">
        <v>216</v>
      </c>
    </row>
    <row r="3" ht="9.75" customHeight="1"/>
    <row r="4" spans="1:10" ht="19.5" customHeight="1">
      <c r="A4" s="470" t="s">
        <v>113</v>
      </c>
      <c r="B4" s="470"/>
      <c r="C4" s="470"/>
      <c r="D4" s="54"/>
      <c r="E4" s="54"/>
      <c r="F4" s="54"/>
      <c r="G4" s="54"/>
      <c r="H4" s="54"/>
      <c r="I4" s="54"/>
      <c r="J4" s="54"/>
    </row>
    <row r="5" spans="1:7" ht="19.5" customHeight="1">
      <c r="A5" s="470" t="s">
        <v>114</v>
      </c>
      <c r="B5" s="470"/>
      <c r="C5" s="470"/>
      <c r="D5" s="54"/>
      <c r="E5" s="54"/>
      <c r="F5" s="54"/>
      <c r="G5" s="54"/>
    </row>
    <row r="7" ht="12.75">
      <c r="C7" s="46"/>
    </row>
    <row r="8" spans="1:10" ht="19.5" customHeight="1">
      <c r="A8" s="24" t="s">
        <v>34</v>
      </c>
      <c r="B8" s="24" t="s">
        <v>101</v>
      </c>
      <c r="C8" s="24" t="s">
        <v>112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88</v>
      </c>
      <c r="B9" s="79" t="s">
        <v>105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89</v>
      </c>
      <c r="B10" s="79" t="s">
        <v>106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37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39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41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104</v>
      </c>
      <c r="B14" s="79" t="s">
        <v>40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37</v>
      </c>
      <c r="B15" s="85" t="s">
        <v>109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39</v>
      </c>
      <c r="B18" s="86" t="s">
        <v>110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111</v>
      </c>
      <c r="B21" s="79" t="s">
        <v>107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71" t="s">
        <v>115</v>
      </c>
      <c r="B23" s="472"/>
      <c r="C23" s="47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3" customWidth="1"/>
    <col min="7" max="7" width="8.57421875" style="133" customWidth="1"/>
    <col min="8" max="8" width="7.7109375" style="133" customWidth="1"/>
    <col min="9" max="9" width="7.140625" style="133" customWidth="1"/>
    <col min="10" max="10" width="7.8515625" style="133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98"/>
      <c r="B1" s="298"/>
      <c r="C1" s="298"/>
      <c r="D1" s="299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ht="12.75" hidden="1">
      <c r="A2" s="298"/>
      <c r="B2" s="298"/>
      <c r="C2" s="298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2.75" hidden="1">
      <c r="A3" s="298"/>
      <c r="B3" s="298"/>
      <c r="C3" s="298"/>
      <c r="D3" s="299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12.75" hidden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</row>
    <row r="5" spans="1:17" ht="12.75" hidden="1">
      <c r="A5" s="298"/>
      <c r="B5" s="298"/>
      <c r="C5" s="298"/>
      <c r="D5" s="299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17" s="91" customFormat="1" ht="12.75" hidden="1">
      <c r="A6" s="486"/>
      <c r="B6" s="486"/>
      <c r="C6" s="487"/>
      <c r="D6" s="488"/>
      <c r="E6" s="475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</row>
    <row r="7" spans="1:17" s="91" customFormat="1" ht="12.75" hidden="1">
      <c r="A7" s="486"/>
      <c r="B7" s="486"/>
      <c r="C7" s="487"/>
      <c r="D7" s="488"/>
      <c r="E7" s="475"/>
      <c r="F7" s="475"/>
      <c r="G7" s="475"/>
      <c r="H7" s="476"/>
      <c r="I7" s="476"/>
      <c r="J7" s="476"/>
      <c r="K7" s="476"/>
      <c r="L7" s="476"/>
      <c r="M7" s="476"/>
      <c r="N7" s="476"/>
      <c r="O7" s="476"/>
      <c r="P7" s="476"/>
      <c r="Q7" s="476"/>
    </row>
    <row r="8" spans="1:17" s="91" customFormat="1" ht="12.75" hidden="1">
      <c r="A8" s="486"/>
      <c r="B8" s="486"/>
      <c r="C8" s="487"/>
      <c r="D8" s="488"/>
      <c r="E8" s="475"/>
      <c r="F8" s="475"/>
      <c r="G8" s="475"/>
      <c r="H8" s="475"/>
      <c r="I8" s="476"/>
      <c r="J8" s="476"/>
      <c r="K8" s="476"/>
      <c r="L8" s="476"/>
      <c r="M8" s="476"/>
      <c r="N8" s="476"/>
      <c r="O8" s="476"/>
      <c r="P8" s="476"/>
      <c r="Q8" s="476"/>
    </row>
    <row r="9" spans="1:17" s="91" customFormat="1" ht="12.75" hidden="1">
      <c r="A9" s="486"/>
      <c r="B9" s="486"/>
      <c r="C9" s="487"/>
      <c r="D9" s="488"/>
      <c r="E9" s="475"/>
      <c r="F9" s="475"/>
      <c r="G9" s="475"/>
      <c r="H9" s="475"/>
      <c r="I9" s="476"/>
      <c r="J9" s="476"/>
      <c r="K9" s="476"/>
      <c r="L9" s="476"/>
      <c r="M9" s="476"/>
      <c r="N9" s="476"/>
      <c r="O9" s="476"/>
      <c r="P9" s="476"/>
      <c r="Q9" s="476"/>
    </row>
    <row r="10" spans="1:17" s="91" customFormat="1" ht="12.75" hidden="1">
      <c r="A10" s="486"/>
      <c r="B10" s="486"/>
      <c r="C10" s="487"/>
      <c r="D10" s="488"/>
      <c r="E10" s="475"/>
      <c r="F10" s="475"/>
      <c r="G10" s="475"/>
      <c r="H10" s="475"/>
      <c r="I10" s="475"/>
      <c r="J10" s="476"/>
      <c r="K10" s="476"/>
      <c r="L10" s="476"/>
      <c r="M10" s="475"/>
      <c r="N10" s="475"/>
      <c r="O10" s="475"/>
      <c r="P10" s="475"/>
      <c r="Q10" s="475"/>
    </row>
    <row r="11" spans="1:17" ht="12.75" hidden="1">
      <c r="A11" s="486"/>
      <c r="B11" s="486"/>
      <c r="C11" s="487"/>
      <c r="D11" s="488"/>
      <c r="E11" s="475"/>
      <c r="F11" s="475"/>
      <c r="G11" s="475"/>
      <c r="H11" s="475"/>
      <c r="I11" s="475"/>
      <c r="J11" s="301"/>
      <c r="K11" s="301"/>
      <c r="L11" s="301"/>
      <c r="M11" s="475"/>
      <c r="N11" s="301"/>
      <c r="O11" s="301"/>
      <c r="P11" s="301"/>
      <c r="Q11" s="301"/>
    </row>
    <row r="12" spans="1:17" ht="12.75" hidden="1">
      <c r="A12" s="302"/>
      <c r="B12" s="302"/>
      <c r="C12" s="302"/>
      <c r="D12" s="303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ht="12.75" hidden="1">
      <c r="A13" s="305"/>
      <c r="B13" s="306"/>
      <c r="C13" s="477"/>
      <c r="D13" s="47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</row>
    <row r="14" spans="1:17" ht="12.75" hidden="1">
      <c r="A14" s="482"/>
      <c r="B14" s="308"/>
      <c r="C14" s="483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</row>
    <row r="15" spans="1:17" ht="12.75" hidden="1">
      <c r="A15" s="482"/>
      <c r="B15" s="308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</row>
    <row r="16" spans="1:17" ht="12.75" hidden="1">
      <c r="A16" s="482"/>
      <c r="B16" s="308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</row>
    <row r="17" spans="1:17" ht="12.75" hidden="1">
      <c r="A17" s="482"/>
      <c r="B17" s="308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</row>
    <row r="18" spans="1:17" ht="12.75" hidden="1">
      <c r="A18" s="482"/>
      <c r="B18" s="308"/>
      <c r="C18" s="298"/>
      <c r="D18" s="299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</row>
    <row r="19" spans="1:17" ht="12.75" hidden="1">
      <c r="A19" s="482"/>
      <c r="B19" s="308"/>
      <c r="C19" s="309"/>
      <c r="D19" s="299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</row>
    <row r="20" spans="1:17" ht="12.75" hidden="1">
      <c r="A20" s="482"/>
      <c r="B20" s="308"/>
      <c r="C20" s="309"/>
      <c r="D20" s="310"/>
      <c r="E20" s="300"/>
      <c r="F20" s="300"/>
      <c r="G20" s="300"/>
      <c r="H20" s="311"/>
      <c r="I20" s="311"/>
      <c r="J20" s="311"/>
      <c r="K20" s="311"/>
      <c r="L20" s="311"/>
      <c r="M20" s="311"/>
      <c r="N20" s="311"/>
      <c r="O20" s="311"/>
      <c r="P20" s="311"/>
      <c r="Q20" s="311"/>
    </row>
    <row r="21" spans="1:17" ht="12.75" hidden="1">
      <c r="A21" s="482"/>
      <c r="B21" s="308"/>
      <c r="C21" s="309"/>
      <c r="D21" s="310"/>
      <c r="E21" s="300"/>
      <c r="F21" s="300"/>
      <c r="G21" s="300"/>
      <c r="H21" s="311"/>
      <c r="I21" s="311"/>
      <c r="J21" s="311"/>
      <c r="K21" s="311"/>
      <c r="L21" s="311"/>
      <c r="M21" s="311"/>
      <c r="N21" s="311"/>
      <c r="O21" s="311"/>
      <c r="P21" s="311"/>
      <c r="Q21" s="311"/>
    </row>
    <row r="22" spans="1:17" ht="12.75" hidden="1">
      <c r="A22" s="482"/>
      <c r="B22" s="308"/>
      <c r="C22" s="309"/>
      <c r="D22" s="310"/>
      <c r="E22" s="300"/>
      <c r="F22" s="300"/>
      <c r="G22" s="300"/>
      <c r="H22" s="311"/>
      <c r="I22" s="311"/>
      <c r="J22" s="311"/>
      <c r="K22" s="311"/>
      <c r="L22" s="311"/>
      <c r="M22" s="311"/>
      <c r="N22" s="311"/>
      <c r="O22" s="311"/>
      <c r="P22" s="311"/>
      <c r="Q22" s="311"/>
    </row>
    <row r="23" spans="1:17" ht="12.75" hidden="1">
      <c r="A23" s="482"/>
      <c r="B23" s="308"/>
      <c r="C23" s="483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</row>
    <row r="24" spans="1:17" ht="12.75" hidden="1">
      <c r="A24" s="482"/>
      <c r="B24" s="308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</row>
    <row r="25" spans="1:17" ht="12.75" hidden="1">
      <c r="A25" s="482"/>
      <c r="B25" s="308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</row>
    <row r="26" spans="1:17" ht="12.75" hidden="1">
      <c r="A26" s="482"/>
      <c r="B26" s="308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</row>
    <row r="27" spans="1:17" ht="12.75" hidden="1">
      <c r="A27" s="482"/>
      <c r="B27" s="308"/>
      <c r="C27" s="298"/>
      <c r="D27" s="299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</row>
    <row r="28" spans="1:17" ht="12.75" hidden="1">
      <c r="A28" s="482"/>
      <c r="B28" s="308"/>
      <c r="C28" s="309"/>
      <c r="D28" s="299"/>
      <c r="E28" s="300"/>
      <c r="F28" s="300"/>
      <c r="G28" s="300"/>
      <c r="H28" s="311"/>
      <c r="I28" s="311"/>
      <c r="J28" s="311"/>
      <c r="K28" s="311"/>
      <c r="L28" s="311"/>
      <c r="M28" s="311"/>
      <c r="N28" s="311"/>
      <c r="O28" s="311"/>
      <c r="P28" s="311"/>
      <c r="Q28" s="311"/>
    </row>
    <row r="29" spans="1:17" ht="12.75" hidden="1">
      <c r="A29" s="482"/>
      <c r="B29" s="308"/>
      <c r="C29" s="309"/>
      <c r="D29" s="310"/>
      <c r="E29" s="300"/>
      <c r="F29" s="300"/>
      <c r="G29" s="300"/>
      <c r="H29" s="311"/>
      <c r="I29" s="311"/>
      <c r="J29" s="311"/>
      <c r="K29" s="311"/>
      <c r="L29" s="311"/>
      <c r="M29" s="311"/>
      <c r="N29" s="311"/>
      <c r="O29" s="311"/>
      <c r="P29" s="311"/>
      <c r="Q29" s="311"/>
    </row>
    <row r="30" spans="1:17" ht="12.75" hidden="1">
      <c r="A30" s="482"/>
      <c r="B30" s="308"/>
      <c r="C30" s="309"/>
      <c r="D30" s="310"/>
      <c r="E30" s="300"/>
      <c r="F30" s="300"/>
      <c r="G30" s="300"/>
      <c r="H30" s="311"/>
      <c r="I30" s="311"/>
      <c r="J30" s="311"/>
      <c r="K30" s="311"/>
      <c r="L30" s="311"/>
      <c r="M30" s="311"/>
      <c r="N30" s="311"/>
      <c r="O30" s="311"/>
      <c r="P30" s="311"/>
      <c r="Q30" s="311"/>
    </row>
    <row r="31" spans="1:17" ht="12.75" hidden="1">
      <c r="A31" s="482"/>
      <c r="B31" s="308"/>
      <c r="C31" s="309"/>
      <c r="D31" s="310"/>
      <c r="E31" s="300"/>
      <c r="F31" s="300"/>
      <c r="G31" s="300"/>
      <c r="H31" s="311"/>
      <c r="I31" s="311"/>
      <c r="J31" s="311"/>
      <c r="K31" s="311"/>
      <c r="L31" s="311"/>
      <c r="M31" s="311"/>
      <c r="N31" s="311"/>
      <c r="O31" s="311"/>
      <c r="P31" s="311"/>
      <c r="Q31" s="311"/>
    </row>
    <row r="32" spans="1:17" ht="12.75" hidden="1">
      <c r="A32" s="312"/>
      <c r="B32" s="30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</row>
    <row r="33" spans="1:17" ht="12.75" hidden="1">
      <c r="A33" s="305"/>
      <c r="B33" s="306"/>
      <c r="C33" s="477"/>
      <c r="D33" s="47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</row>
    <row r="34" spans="1:17" ht="12.75" hidden="1">
      <c r="A34" s="482"/>
      <c r="B34" s="308"/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</row>
    <row r="35" spans="1:17" ht="12.75" hidden="1">
      <c r="A35" s="482"/>
      <c r="B35" s="308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</row>
    <row r="36" spans="1:17" ht="12.75" hidden="1">
      <c r="A36" s="482"/>
      <c r="B36" s="308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  <row r="37" spans="1:17" ht="12.75" hidden="1">
      <c r="A37" s="482"/>
      <c r="B37" s="308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</row>
    <row r="38" spans="1:17" ht="12.75" hidden="1">
      <c r="A38" s="482"/>
      <c r="B38" s="308"/>
      <c r="C38" s="298"/>
      <c r="D38" s="299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</row>
    <row r="39" spans="1:17" ht="12.75" hidden="1">
      <c r="A39" s="482"/>
      <c r="B39" s="308"/>
      <c r="C39" s="309"/>
      <c r="D39" s="310"/>
      <c r="E39" s="300"/>
      <c r="F39" s="300"/>
      <c r="G39" s="300"/>
      <c r="H39" s="311"/>
      <c r="I39" s="311"/>
      <c r="J39" s="311"/>
      <c r="K39" s="311"/>
      <c r="L39" s="311"/>
      <c r="M39" s="311"/>
      <c r="N39" s="311"/>
      <c r="O39" s="311"/>
      <c r="P39" s="311"/>
      <c r="Q39" s="311"/>
    </row>
    <row r="40" spans="1:17" ht="12.75" hidden="1">
      <c r="A40" s="482"/>
      <c r="B40" s="308"/>
      <c r="C40" s="309"/>
      <c r="D40" s="310"/>
      <c r="E40" s="300"/>
      <c r="F40" s="300"/>
      <c r="G40" s="300"/>
      <c r="H40" s="311"/>
      <c r="I40" s="311"/>
      <c r="J40" s="311"/>
      <c r="K40" s="311"/>
      <c r="L40" s="311"/>
      <c r="M40" s="311"/>
      <c r="N40" s="311"/>
      <c r="O40" s="311"/>
      <c r="P40" s="311"/>
      <c r="Q40" s="311"/>
    </row>
    <row r="41" spans="1:17" ht="12.75" hidden="1">
      <c r="A41" s="482"/>
      <c r="B41" s="308"/>
      <c r="C41" s="309"/>
      <c r="D41" s="310"/>
      <c r="E41" s="300"/>
      <c r="F41" s="300"/>
      <c r="G41" s="300"/>
      <c r="H41" s="311"/>
      <c r="I41" s="311"/>
      <c r="J41" s="311"/>
      <c r="K41" s="311"/>
      <c r="L41" s="311"/>
      <c r="M41" s="311"/>
      <c r="N41" s="311"/>
      <c r="O41" s="311"/>
      <c r="P41" s="311"/>
      <c r="Q41" s="311"/>
    </row>
    <row r="42" spans="1:17" ht="12.75" hidden="1">
      <c r="A42" s="482"/>
      <c r="B42" s="308"/>
      <c r="C42" s="309"/>
      <c r="D42" s="310"/>
      <c r="E42" s="300"/>
      <c r="F42" s="300"/>
      <c r="G42" s="300"/>
      <c r="H42" s="311"/>
      <c r="I42" s="311"/>
      <c r="J42" s="311"/>
      <c r="K42" s="311"/>
      <c r="L42" s="311"/>
      <c r="M42" s="311"/>
      <c r="N42" s="311"/>
      <c r="O42" s="311"/>
      <c r="P42" s="311"/>
      <c r="Q42" s="311"/>
    </row>
    <row r="43" spans="1:17" ht="12.75" hidden="1">
      <c r="A43" s="312"/>
      <c r="B43" s="30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</row>
    <row r="44" spans="1:17" ht="12.75" hidden="1">
      <c r="A44" s="482"/>
      <c r="B44" s="308"/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</row>
    <row r="45" spans="1:17" ht="12.75" hidden="1">
      <c r="A45" s="482"/>
      <c r="B45" s="308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</row>
    <row r="46" spans="1:17" ht="12.75" hidden="1">
      <c r="A46" s="482"/>
      <c r="B46" s="308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</row>
    <row r="47" spans="1:17" ht="12.75" hidden="1">
      <c r="A47" s="482"/>
      <c r="B47" s="308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</row>
    <row r="48" spans="1:17" ht="12.75" hidden="1">
      <c r="A48" s="482"/>
      <c r="B48" s="308"/>
      <c r="C48" s="298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</row>
    <row r="49" spans="1:17" ht="12.75" hidden="1">
      <c r="A49" s="482"/>
      <c r="B49" s="308"/>
      <c r="C49" s="309"/>
      <c r="D49" s="310"/>
      <c r="E49" s="300"/>
      <c r="F49" s="300"/>
      <c r="G49" s="300"/>
      <c r="H49" s="311"/>
      <c r="I49" s="311"/>
      <c r="J49" s="311"/>
      <c r="K49" s="311"/>
      <c r="L49" s="311"/>
      <c r="M49" s="311"/>
      <c r="N49" s="311"/>
      <c r="O49" s="311"/>
      <c r="P49" s="311"/>
      <c r="Q49" s="311"/>
    </row>
    <row r="50" spans="1:17" ht="12.75" hidden="1">
      <c r="A50" s="482"/>
      <c r="B50" s="308"/>
      <c r="C50" s="309"/>
      <c r="D50" s="310"/>
      <c r="E50" s="300"/>
      <c r="F50" s="300"/>
      <c r="G50" s="300"/>
      <c r="H50" s="311"/>
      <c r="I50" s="311"/>
      <c r="J50" s="311"/>
      <c r="K50" s="311"/>
      <c r="L50" s="311"/>
      <c r="M50" s="311"/>
      <c r="N50" s="311"/>
      <c r="O50" s="311"/>
      <c r="P50" s="311"/>
      <c r="Q50" s="311"/>
    </row>
    <row r="51" spans="1:17" ht="12.75" hidden="1">
      <c r="A51" s="482"/>
      <c r="B51" s="308"/>
      <c r="C51" s="309"/>
      <c r="D51" s="310"/>
      <c r="E51" s="300"/>
      <c r="F51" s="300"/>
      <c r="G51" s="300"/>
      <c r="H51" s="311"/>
      <c r="I51" s="311"/>
      <c r="J51" s="311"/>
      <c r="K51" s="311"/>
      <c r="L51" s="311"/>
      <c r="M51" s="311"/>
      <c r="N51" s="311"/>
      <c r="O51" s="311"/>
      <c r="P51" s="311"/>
      <c r="Q51" s="311"/>
    </row>
    <row r="52" spans="1:17" ht="12.75" hidden="1">
      <c r="A52" s="482"/>
      <c r="B52" s="308"/>
      <c r="C52" s="309"/>
      <c r="D52" s="310"/>
      <c r="E52" s="300"/>
      <c r="F52" s="300"/>
      <c r="G52" s="300"/>
      <c r="H52" s="311"/>
      <c r="I52" s="311"/>
      <c r="J52" s="311"/>
      <c r="K52" s="311"/>
      <c r="L52" s="311"/>
      <c r="M52" s="311"/>
      <c r="N52" s="311"/>
      <c r="O52" s="311"/>
      <c r="P52" s="311"/>
      <c r="Q52" s="311"/>
    </row>
    <row r="53" spans="1:17" ht="12.75" hidden="1">
      <c r="A53" s="489"/>
      <c r="B53" s="489"/>
      <c r="C53" s="477"/>
      <c r="D53" s="47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</row>
    <row r="54" spans="1:17" ht="12.75" hidden="1">
      <c r="A54" s="298"/>
      <c r="B54" s="298"/>
      <c r="C54" s="298"/>
      <c r="D54" s="299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</row>
    <row r="55" spans="1:17" ht="12.75" hidden="1">
      <c r="A55" s="479"/>
      <c r="B55" s="479"/>
      <c r="C55" s="479"/>
      <c r="D55" s="479"/>
      <c r="E55" s="479"/>
      <c r="F55" s="479"/>
      <c r="G55" s="479"/>
      <c r="H55" s="479"/>
      <c r="I55" s="479"/>
      <c r="J55" s="479"/>
      <c r="K55" s="223"/>
      <c r="L55" s="223"/>
      <c r="M55" s="223"/>
      <c r="N55" s="223"/>
      <c r="O55" s="223"/>
      <c r="P55" s="223"/>
      <c r="Q55" s="223"/>
    </row>
    <row r="56" spans="1:17" ht="12.75">
      <c r="A56" s="94"/>
      <c r="B56" s="94"/>
      <c r="C56" s="94"/>
      <c r="D56" s="232"/>
      <c r="E56" s="223"/>
      <c r="F56" s="223"/>
      <c r="G56" s="223"/>
      <c r="H56" s="223" t="s">
        <v>413</v>
      </c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ht="12.75">
      <c r="A57" s="94"/>
      <c r="B57" s="94"/>
      <c r="C57" s="94"/>
      <c r="D57" s="232"/>
      <c r="E57" s="223"/>
      <c r="F57" s="223"/>
      <c r="G57" s="223"/>
      <c r="H57" s="223"/>
      <c r="I57" s="223"/>
      <c r="J57" s="223"/>
      <c r="K57" s="223"/>
      <c r="L57" s="223"/>
      <c r="M57" s="223"/>
      <c r="N57" s="223" t="s">
        <v>396</v>
      </c>
      <c r="O57" s="223"/>
      <c r="P57" s="223"/>
      <c r="Q57" s="223"/>
    </row>
    <row r="58" spans="1:17" ht="12.75">
      <c r="A58" s="94"/>
      <c r="B58" s="94"/>
      <c r="C58" s="94"/>
      <c r="D58" s="232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</row>
    <row r="59" spans="1:17" ht="12.75">
      <c r="A59" s="480" t="s">
        <v>175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</row>
    <row r="60" spans="1:17" ht="12.75">
      <c r="A60" s="94"/>
      <c r="B60" s="94"/>
      <c r="C60" s="94"/>
      <c r="D60" s="232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</row>
    <row r="61" spans="1:17" ht="12.75">
      <c r="A61" s="481" t="s">
        <v>34</v>
      </c>
      <c r="B61" s="481" t="s">
        <v>139</v>
      </c>
      <c r="C61" s="490" t="s">
        <v>140</v>
      </c>
      <c r="D61" s="491" t="s">
        <v>410</v>
      </c>
      <c r="E61" s="474" t="s">
        <v>141</v>
      </c>
      <c r="F61" s="473" t="s">
        <v>11</v>
      </c>
      <c r="G61" s="473"/>
      <c r="H61" s="473" t="s">
        <v>119</v>
      </c>
      <c r="I61" s="473"/>
      <c r="J61" s="473"/>
      <c r="K61" s="473"/>
      <c r="L61" s="473"/>
      <c r="M61" s="473"/>
      <c r="N61" s="473"/>
      <c r="O61" s="473"/>
      <c r="P61" s="473"/>
      <c r="Q61" s="473"/>
    </row>
    <row r="62" spans="1:17" ht="12.75">
      <c r="A62" s="481"/>
      <c r="B62" s="481"/>
      <c r="C62" s="490"/>
      <c r="D62" s="491"/>
      <c r="E62" s="474"/>
      <c r="F62" s="474" t="s">
        <v>142</v>
      </c>
      <c r="G62" s="474" t="s">
        <v>143</v>
      </c>
      <c r="H62" s="473" t="s">
        <v>132</v>
      </c>
      <c r="I62" s="473"/>
      <c r="J62" s="473"/>
      <c r="K62" s="473"/>
      <c r="L62" s="473"/>
      <c r="M62" s="473"/>
      <c r="N62" s="473"/>
      <c r="O62" s="473"/>
      <c r="P62" s="473"/>
      <c r="Q62" s="473"/>
    </row>
    <row r="63" spans="1:17" ht="12.75">
      <c r="A63" s="481"/>
      <c r="B63" s="481"/>
      <c r="C63" s="490"/>
      <c r="D63" s="491"/>
      <c r="E63" s="474"/>
      <c r="F63" s="474"/>
      <c r="G63" s="474"/>
      <c r="H63" s="474" t="s">
        <v>144</v>
      </c>
      <c r="I63" s="473" t="s">
        <v>77</v>
      </c>
      <c r="J63" s="473"/>
      <c r="K63" s="473"/>
      <c r="L63" s="473"/>
      <c r="M63" s="473"/>
      <c r="N63" s="473"/>
      <c r="O63" s="473"/>
      <c r="P63" s="473"/>
      <c r="Q63" s="473"/>
    </row>
    <row r="64" spans="1:17" ht="12.75">
      <c r="A64" s="481"/>
      <c r="B64" s="481"/>
      <c r="C64" s="490"/>
      <c r="D64" s="491"/>
      <c r="E64" s="474"/>
      <c r="F64" s="474"/>
      <c r="G64" s="474"/>
      <c r="H64" s="474"/>
      <c r="I64" s="473" t="s">
        <v>145</v>
      </c>
      <c r="J64" s="473"/>
      <c r="K64" s="473"/>
      <c r="L64" s="473"/>
      <c r="M64" s="473" t="s">
        <v>146</v>
      </c>
      <c r="N64" s="473"/>
      <c r="O64" s="473"/>
      <c r="P64" s="473"/>
      <c r="Q64" s="473"/>
    </row>
    <row r="65" spans="1:17" ht="12.75">
      <c r="A65" s="481"/>
      <c r="B65" s="481"/>
      <c r="C65" s="490"/>
      <c r="D65" s="491"/>
      <c r="E65" s="474"/>
      <c r="F65" s="474"/>
      <c r="G65" s="474"/>
      <c r="H65" s="474"/>
      <c r="I65" s="474" t="s">
        <v>147</v>
      </c>
      <c r="J65" s="473" t="s">
        <v>148</v>
      </c>
      <c r="K65" s="473"/>
      <c r="L65" s="473"/>
      <c r="M65" s="474" t="s">
        <v>149</v>
      </c>
      <c r="N65" s="474" t="s">
        <v>148</v>
      </c>
      <c r="O65" s="474"/>
      <c r="P65" s="474"/>
      <c r="Q65" s="474"/>
    </row>
    <row r="66" spans="1:17" ht="45">
      <c r="A66" s="481"/>
      <c r="B66" s="481"/>
      <c r="C66" s="490"/>
      <c r="D66" s="491"/>
      <c r="E66" s="474"/>
      <c r="F66" s="474"/>
      <c r="G66" s="474"/>
      <c r="H66" s="474"/>
      <c r="I66" s="474"/>
      <c r="J66" s="224" t="s">
        <v>150</v>
      </c>
      <c r="K66" s="224" t="s">
        <v>151</v>
      </c>
      <c r="L66" s="224" t="s">
        <v>152</v>
      </c>
      <c r="M66" s="474"/>
      <c r="N66" s="224" t="s">
        <v>153</v>
      </c>
      <c r="O66" s="224" t="s">
        <v>154</v>
      </c>
      <c r="P66" s="224" t="s">
        <v>151</v>
      </c>
      <c r="Q66" s="224" t="s">
        <v>155</v>
      </c>
    </row>
    <row r="67" spans="1:17" ht="12.75">
      <c r="A67" s="95">
        <v>1</v>
      </c>
      <c r="B67" s="95">
        <v>2</v>
      </c>
      <c r="C67" s="95">
        <v>3</v>
      </c>
      <c r="D67" s="233">
        <v>4</v>
      </c>
      <c r="E67" s="225">
        <v>5</v>
      </c>
      <c r="F67" s="225">
        <v>6</v>
      </c>
      <c r="G67" s="225">
        <v>7</v>
      </c>
      <c r="H67" s="225">
        <v>8</v>
      </c>
      <c r="I67" s="225">
        <v>9</v>
      </c>
      <c r="J67" s="225">
        <v>10</v>
      </c>
      <c r="K67" s="225">
        <v>11</v>
      </c>
      <c r="L67" s="225">
        <v>12</v>
      </c>
      <c r="M67" s="225">
        <v>13</v>
      </c>
      <c r="N67" s="225">
        <v>14</v>
      </c>
      <c r="O67" s="225">
        <v>15</v>
      </c>
      <c r="P67" s="225">
        <v>16</v>
      </c>
      <c r="Q67" s="225">
        <v>17</v>
      </c>
    </row>
    <row r="68" spans="1:17" ht="12.75">
      <c r="A68" s="96">
        <v>1</v>
      </c>
      <c r="B68" s="97" t="s">
        <v>156</v>
      </c>
      <c r="C68" s="507" t="s">
        <v>103</v>
      </c>
      <c r="D68" s="508"/>
      <c r="E68" s="226">
        <f>E73+E82</f>
        <v>5023135</v>
      </c>
      <c r="F68" s="226">
        <f aca="true" t="shared" si="0" ref="F68:Q68">F73+F82</f>
        <v>2348426</v>
      </c>
      <c r="G68" s="226">
        <f t="shared" si="0"/>
        <v>2674709</v>
      </c>
      <c r="H68" s="226">
        <f t="shared" si="0"/>
        <v>2355158</v>
      </c>
      <c r="I68" s="226">
        <f t="shared" si="0"/>
        <v>854269</v>
      </c>
      <c r="J68" s="226">
        <f t="shared" si="0"/>
        <v>0</v>
      </c>
      <c r="K68" s="226">
        <f t="shared" si="0"/>
        <v>0</v>
      </c>
      <c r="L68" s="226">
        <f t="shared" si="0"/>
        <v>854269</v>
      </c>
      <c r="M68" s="226">
        <f t="shared" si="0"/>
        <v>1500889</v>
      </c>
      <c r="N68" s="226">
        <f t="shared" si="0"/>
        <v>796597</v>
      </c>
      <c r="O68" s="226">
        <f t="shared" si="0"/>
        <v>704292</v>
      </c>
      <c r="P68" s="226">
        <f t="shared" si="0"/>
        <v>0</v>
      </c>
      <c r="Q68" s="226">
        <f t="shared" si="0"/>
        <v>0</v>
      </c>
    </row>
    <row r="69" spans="1:17" ht="12.75">
      <c r="A69" s="497" t="s">
        <v>157</v>
      </c>
      <c r="B69" s="99" t="s">
        <v>158</v>
      </c>
      <c r="C69" s="498" t="s">
        <v>377</v>
      </c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500"/>
    </row>
    <row r="70" spans="1:17" ht="12.75">
      <c r="A70" s="497"/>
      <c r="B70" s="99" t="s">
        <v>159</v>
      </c>
      <c r="C70" s="501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3"/>
    </row>
    <row r="71" spans="1:17" ht="12.75">
      <c r="A71" s="497"/>
      <c r="B71" s="99" t="s">
        <v>160</v>
      </c>
      <c r="C71" s="501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3"/>
    </row>
    <row r="72" spans="1:17" ht="12.75">
      <c r="A72" s="497"/>
      <c r="B72" s="99" t="s">
        <v>161</v>
      </c>
      <c r="C72" s="504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6"/>
    </row>
    <row r="73" spans="1:17" ht="12.75">
      <c r="A73" s="497"/>
      <c r="B73" s="99" t="s">
        <v>162</v>
      </c>
      <c r="C73" s="100"/>
      <c r="D73" s="234" t="s">
        <v>378</v>
      </c>
      <c r="E73" s="227">
        <v>798000</v>
      </c>
      <c r="F73" s="227">
        <v>470931</v>
      </c>
      <c r="G73" s="227">
        <v>327069</v>
      </c>
      <c r="H73" s="227">
        <v>798000</v>
      </c>
      <c r="I73" s="227">
        <v>470931</v>
      </c>
      <c r="J73" s="227">
        <v>0</v>
      </c>
      <c r="K73" s="227">
        <v>0</v>
      </c>
      <c r="L73" s="227">
        <v>470931</v>
      </c>
      <c r="M73" s="227">
        <v>327069</v>
      </c>
      <c r="N73" s="227">
        <v>327069</v>
      </c>
      <c r="O73" s="227">
        <v>0</v>
      </c>
      <c r="P73" s="227">
        <v>0</v>
      </c>
      <c r="Q73" s="227">
        <v>0</v>
      </c>
    </row>
    <row r="74" spans="1:17" ht="12.75">
      <c r="A74" s="497"/>
      <c r="B74" s="99" t="s">
        <v>407</v>
      </c>
      <c r="C74" s="101"/>
      <c r="D74" s="234" t="s">
        <v>378</v>
      </c>
      <c r="E74" s="227">
        <v>798000</v>
      </c>
      <c r="F74" s="227">
        <v>470931</v>
      </c>
      <c r="G74" s="227">
        <v>327069</v>
      </c>
      <c r="H74" s="227">
        <v>798000</v>
      </c>
      <c r="I74" s="227">
        <v>470931</v>
      </c>
      <c r="J74" s="227">
        <v>0</v>
      </c>
      <c r="K74" s="227">
        <v>0</v>
      </c>
      <c r="L74" s="227">
        <v>470931</v>
      </c>
      <c r="M74" s="227">
        <v>327069</v>
      </c>
      <c r="N74" s="227">
        <v>327069</v>
      </c>
      <c r="O74" s="227">
        <v>0</v>
      </c>
      <c r="P74" s="227">
        <v>0</v>
      </c>
      <c r="Q74" s="227">
        <v>0</v>
      </c>
    </row>
    <row r="75" spans="1:17" ht="12.75" hidden="1">
      <c r="A75" s="497"/>
      <c r="B75" s="99" t="s">
        <v>132</v>
      </c>
      <c r="C75" s="101"/>
      <c r="D75" s="235"/>
      <c r="E75" s="227"/>
      <c r="F75" s="227"/>
      <c r="G75" s="227"/>
      <c r="H75" s="228"/>
      <c r="I75" s="228"/>
      <c r="J75" s="228"/>
      <c r="K75" s="228"/>
      <c r="L75" s="228"/>
      <c r="M75" s="228"/>
      <c r="N75" s="228"/>
      <c r="O75" s="228"/>
      <c r="P75" s="228"/>
      <c r="Q75" s="228"/>
    </row>
    <row r="76" spans="1:17" ht="12.75" hidden="1">
      <c r="A76" s="497"/>
      <c r="B76" s="99" t="s">
        <v>138</v>
      </c>
      <c r="C76" s="101"/>
      <c r="D76" s="235"/>
      <c r="E76" s="227"/>
      <c r="F76" s="227"/>
      <c r="G76" s="227"/>
      <c r="H76" s="228"/>
      <c r="I76" s="228"/>
      <c r="J76" s="228"/>
      <c r="K76" s="228"/>
      <c r="L76" s="228"/>
      <c r="M76" s="228"/>
      <c r="N76" s="228"/>
      <c r="O76" s="228"/>
      <c r="P76" s="228"/>
      <c r="Q76" s="228"/>
    </row>
    <row r="77" spans="1:17" ht="12.75" hidden="1">
      <c r="A77" s="497"/>
      <c r="B77" s="99" t="s">
        <v>173</v>
      </c>
      <c r="C77" s="101"/>
      <c r="D77" s="235"/>
      <c r="E77" s="227"/>
      <c r="F77" s="227"/>
      <c r="G77" s="227"/>
      <c r="H77" s="228"/>
      <c r="I77" s="228"/>
      <c r="J77" s="228"/>
      <c r="K77" s="228"/>
      <c r="L77" s="228"/>
      <c r="M77" s="228"/>
      <c r="N77" s="228"/>
      <c r="O77" s="228"/>
      <c r="P77" s="228"/>
      <c r="Q77" s="228"/>
    </row>
    <row r="78" spans="1:17" ht="12.75">
      <c r="A78" s="497" t="s">
        <v>163</v>
      </c>
      <c r="B78" s="99" t="s">
        <v>158</v>
      </c>
      <c r="C78" s="498" t="s">
        <v>408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500"/>
    </row>
    <row r="79" spans="1:17" ht="12.75">
      <c r="A79" s="497"/>
      <c r="B79" s="99" t="s">
        <v>159</v>
      </c>
      <c r="C79" s="501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3"/>
    </row>
    <row r="80" spans="1:17" ht="12.75">
      <c r="A80" s="497"/>
      <c r="B80" s="99" t="s">
        <v>160</v>
      </c>
      <c r="C80" s="501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3"/>
    </row>
    <row r="81" spans="1:17" ht="12.75">
      <c r="A81" s="497"/>
      <c r="B81" s="99" t="s">
        <v>161</v>
      </c>
      <c r="C81" s="504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6"/>
    </row>
    <row r="82" spans="1:17" ht="12.75">
      <c r="A82" s="497"/>
      <c r="B82" s="99" t="s">
        <v>162</v>
      </c>
      <c r="C82" s="100"/>
      <c r="D82" s="234" t="s">
        <v>409</v>
      </c>
      <c r="E82" s="227">
        <f>F82+G82</f>
        <v>4225135</v>
      </c>
      <c r="F82" s="227">
        <v>1877495</v>
      </c>
      <c r="G82" s="227">
        <v>2347640</v>
      </c>
      <c r="H82" s="227">
        <f>H83</f>
        <v>1557158</v>
      </c>
      <c r="I82" s="227">
        <f aca="true" t="shared" si="1" ref="I82:Q82">I83</f>
        <v>383338</v>
      </c>
      <c r="J82" s="227">
        <f t="shared" si="1"/>
        <v>0</v>
      </c>
      <c r="K82" s="227">
        <f t="shared" si="1"/>
        <v>0</v>
      </c>
      <c r="L82" s="227">
        <f t="shared" si="1"/>
        <v>383338</v>
      </c>
      <c r="M82" s="227">
        <f t="shared" si="1"/>
        <v>1173820</v>
      </c>
      <c r="N82" s="227">
        <f t="shared" si="1"/>
        <v>469528</v>
      </c>
      <c r="O82" s="227">
        <f t="shared" si="1"/>
        <v>704292</v>
      </c>
      <c r="P82" s="227">
        <f t="shared" si="1"/>
        <v>0</v>
      </c>
      <c r="Q82" s="227">
        <f t="shared" si="1"/>
        <v>0</v>
      </c>
    </row>
    <row r="83" spans="1:17" ht="12.75">
      <c r="A83" s="497"/>
      <c r="B83" s="99" t="s">
        <v>407</v>
      </c>
      <c r="C83" s="101"/>
      <c r="D83" s="234" t="s">
        <v>409</v>
      </c>
      <c r="E83" s="227">
        <f>F83+G83</f>
        <v>1557158</v>
      </c>
      <c r="F83" s="227">
        <f>I83</f>
        <v>383338</v>
      </c>
      <c r="G83" s="227">
        <f>M83</f>
        <v>1173820</v>
      </c>
      <c r="H83" s="228">
        <f>I83+M83</f>
        <v>1557158</v>
      </c>
      <c r="I83" s="228">
        <f>J83+K83+L83</f>
        <v>383338</v>
      </c>
      <c r="J83" s="228">
        <v>0</v>
      </c>
      <c r="K83" s="228">
        <v>0</v>
      </c>
      <c r="L83" s="228">
        <v>383338</v>
      </c>
      <c r="M83" s="228">
        <f>N83+O83+P83+Q83</f>
        <v>1173820</v>
      </c>
      <c r="N83" s="228">
        <v>469528</v>
      </c>
      <c r="O83" s="228">
        <v>704292</v>
      </c>
      <c r="P83" s="228">
        <v>0</v>
      </c>
      <c r="Q83" s="228">
        <v>0</v>
      </c>
    </row>
    <row r="84" spans="1:17" ht="12.75" hidden="1">
      <c r="A84" s="497"/>
      <c r="B84" s="99" t="s">
        <v>132</v>
      </c>
      <c r="C84" s="101"/>
      <c r="D84" s="235"/>
      <c r="E84" s="227"/>
      <c r="F84" s="227"/>
      <c r="G84" s="227"/>
      <c r="H84" s="228"/>
      <c r="I84" s="228"/>
      <c r="J84" s="228"/>
      <c r="K84" s="228"/>
      <c r="L84" s="228"/>
      <c r="M84" s="228"/>
      <c r="N84" s="228"/>
      <c r="O84" s="228"/>
      <c r="P84" s="228"/>
      <c r="Q84" s="228"/>
    </row>
    <row r="85" spans="1:17" ht="12.75" hidden="1">
      <c r="A85" s="497"/>
      <c r="B85" s="99" t="s">
        <v>138</v>
      </c>
      <c r="C85" s="101"/>
      <c r="D85" s="235"/>
      <c r="E85" s="227"/>
      <c r="F85" s="227"/>
      <c r="G85" s="227"/>
      <c r="H85" s="228"/>
      <c r="I85" s="228"/>
      <c r="J85" s="228"/>
      <c r="K85" s="228"/>
      <c r="L85" s="228"/>
      <c r="M85" s="228"/>
      <c r="N85" s="228"/>
      <c r="O85" s="228"/>
      <c r="P85" s="228"/>
      <c r="Q85" s="228"/>
    </row>
    <row r="86" spans="1:17" ht="12.75" hidden="1">
      <c r="A86" s="497"/>
      <c r="B86" s="99" t="s">
        <v>174</v>
      </c>
      <c r="C86" s="101"/>
      <c r="D86" s="235"/>
      <c r="E86" s="227"/>
      <c r="F86" s="227"/>
      <c r="G86" s="227"/>
      <c r="H86" s="228"/>
      <c r="I86" s="228"/>
      <c r="J86" s="228"/>
      <c r="K86" s="228"/>
      <c r="L86" s="228"/>
      <c r="M86" s="228"/>
      <c r="N86" s="228"/>
      <c r="O86" s="228"/>
      <c r="P86" s="228"/>
      <c r="Q86" s="228"/>
    </row>
    <row r="87" spans="1:17" ht="12.75" hidden="1">
      <c r="A87" s="102" t="s">
        <v>164</v>
      </c>
      <c r="B87" s="99" t="s">
        <v>165</v>
      </c>
      <c r="C87" s="492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4"/>
    </row>
    <row r="88" spans="1:17" ht="12.75">
      <c r="A88" s="103">
        <v>2</v>
      </c>
      <c r="B88" s="104" t="s">
        <v>166</v>
      </c>
      <c r="C88" s="495" t="s">
        <v>103</v>
      </c>
      <c r="D88" s="496"/>
      <c r="E88" s="229">
        <f>E93+E103</f>
        <v>22090</v>
      </c>
      <c r="F88" s="229">
        <f aca="true" t="shared" si="2" ref="F88:Q88">F93+F103</f>
        <v>3313</v>
      </c>
      <c r="G88" s="229">
        <f t="shared" si="2"/>
        <v>18777</v>
      </c>
      <c r="H88" s="229">
        <f t="shared" si="2"/>
        <v>14670</v>
      </c>
      <c r="I88" s="229">
        <f t="shared" si="2"/>
        <v>2200</v>
      </c>
      <c r="J88" s="229">
        <f t="shared" si="2"/>
        <v>0</v>
      </c>
      <c r="K88" s="229">
        <f t="shared" si="2"/>
        <v>0</v>
      </c>
      <c r="L88" s="229">
        <f t="shared" si="2"/>
        <v>2200</v>
      </c>
      <c r="M88" s="229">
        <f t="shared" si="2"/>
        <v>12470</v>
      </c>
      <c r="N88" s="229">
        <f t="shared" si="2"/>
        <v>12470</v>
      </c>
      <c r="O88" s="229">
        <f t="shared" si="2"/>
        <v>0</v>
      </c>
      <c r="P88" s="229">
        <f t="shared" si="2"/>
        <v>0</v>
      </c>
      <c r="Q88" s="229">
        <f t="shared" si="2"/>
        <v>0</v>
      </c>
    </row>
    <row r="89" spans="1:17" ht="12.75">
      <c r="A89" s="497" t="s">
        <v>167</v>
      </c>
      <c r="B89" s="99" t="s">
        <v>158</v>
      </c>
      <c r="C89" s="498" t="s">
        <v>411</v>
      </c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500"/>
    </row>
    <row r="90" spans="1:17" ht="12.75">
      <c r="A90" s="497"/>
      <c r="B90" s="99" t="s">
        <v>159</v>
      </c>
      <c r="C90" s="501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3"/>
    </row>
    <row r="91" spans="1:17" ht="12.75">
      <c r="A91" s="497"/>
      <c r="B91" s="99" t="s">
        <v>160</v>
      </c>
      <c r="C91" s="501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3"/>
    </row>
    <row r="92" spans="1:17" ht="12.75">
      <c r="A92" s="497"/>
      <c r="B92" s="99" t="s">
        <v>161</v>
      </c>
      <c r="C92" s="504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6"/>
    </row>
    <row r="93" spans="1:17" ht="12.75">
      <c r="A93" s="497"/>
      <c r="B93" s="99" t="s">
        <v>162</v>
      </c>
      <c r="C93" s="100"/>
      <c r="D93" s="234" t="s">
        <v>376</v>
      </c>
      <c r="E93" s="227">
        <f>F93+G93</f>
        <v>22090</v>
      </c>
      <c r="F93" s="227">
        <v>3313</v>
      </c>
      <c r="G93" s="227">
        <v>18777</v>
      </c>
      <c r="H93" s="227">
        <f aca="true" t="shared" si="3" ref="H93:Q93">H94</f>
        <v>14670</v>
      </c>
      <c r="I93" s="227">
        <f t="shared" si="3"/>
        <v>2200</v>
      </c>
      <c r="J93" s="227">
        <f t="shared" si="3"/>
        <v>0</v>
      </c>
      <c r="K93" s="227">
        <f t="shared" si="3"/>
        <v>0</v>
      </c>
      <c r="L93" s="227">
        <f t="shared" si="3"/>
        <v>2200</v>
      </c>
      <c r="M93" s="227">
        <f t="shared" si="3"/>
        <v>12470</v>
      </c>
      <c r="N93" s="227">
        <f t="shared" si="3"/>
        <v>12470</v>
      </c>
      <c r="O93" s="227">
        <f t="shared" si="3"/>
        <v>0</v>
      </c>
      <c r="P93" s="227">
        <f t="shared" si="3"/>
        <v>0</v>
      </c>
      <c r="Q93" s="227">
        <f t="shared" si="3"/>
        <v>0</v>
      </c>
    </row>
    <row r="94" spans="1:17" ht="12.75">
      <c r="A94" s="497"/>
      <c r="B94" s="99" t="s">
        <v>407</v>
      </c>
      <c r="C94" s="101"/>
      <c r="D94" s="235" t="s">
        <v>376</v>
      </c>
      <c r="E94" s="227">
        <f>F94+G94</f>
        <v>14670</v>
      </c>
      <c r="F94" s="227">
        <f>I94</f>
        <v>2200</v>
      </c>
      <c r="G94" s="227">
        <f>M94</f>
        <v>12470</v>
      </c>
      <c r="H94" s="228">
        <f>I94+M94</f>
        <v>14670</v>
      </c>
      <c r="I94" s="228">
        <f>J94+K94+L94</f>
        <v>2200</v>
      </c>
      <c r="J94" s="228">
        <v>0</v>
      </c>
      <c r="K94" s="228">
        <v>0</v>
      </c>
      <c r="L94" s="228">
        <v>2200</v>
      </c>
      <c r="M94" s="228">
        <f>N94+O94+P94+Q94</f>
        <v>12470</v>
      </c>
      <c r="N94" s="228">
        <v>12470</v>
      </c>
      <c r="O94" s="228">
        <v>0</v>
      </c>
      <c r="P94" s="228">
        <v>0</v>
      </c>
      <c r="Q94" s="228">
        <v>0</v>
      </c>
    </row>
    <row r="95" spans="1:17" ht="12.75" hidden="1">
      <c r="A95" s="497"/>
      <c r="B95" s="99" t="s">
        <v>132</v>
      </c>
      <c r="C95" s="101"/>
      <c r="D95" s="235"/>
      <c r="E95" s="227"/>
      <c r="F95" s="227"/>
      <c r="G95" s="227"/>
      <c r="H95" s="228"/>
      <c r="I95" s="228"/>
      <c r="J95" s="228"/>
      <c r="K95" s="228"/>
      <c r="L95" s="228"/>
      <c r="M95" s="228"/>
      <c r="N95" s="228"/>
      <c r="O95" s="228"/>
      <c r="P95" s="228"/>
      <c r="Q95" s="228"/>
    </row>
    <row r="96" spans="1:17" ht="12.75" hidden="1">
      <c r="A96" s="497"/>
      <c r="B96" s="99" t="s">
        <v>138</v>
      </c>
      <c r="C96" s="101"/>
      <c r="D96" s="235"/>
      <c r="E96" s="227"/>
      <c r="F96" s="227"/>
      <c r="G96" s="227"/>
      <c r="H96" s="228"/>
      <c r="I96" s="228"/>
      <c r="J96" s="228"/>
      <c r="K96" s="228"/>
      <c r="L96" s="228"/>
      <c r="M96" s="228"/>
      <c r="N96" s="228"/>
      <c r="O96" s="228"/>
      <c r="P96" s="228"/>
      <c r="Q96" s="228"/>
    </row>
    <row r="97" spans="1:17" ht="12.75" hidden="1">
      <c r="A97" s="497"/>
      <c r="B97" s="99" t="s">
        <v>174</v>
      </c>
      <c r="C97" s="101"/>
      <c r="D97" s="235"/>
      <c r="E97" s="227"/>
      <c r="F97" s="227"/>
      <c r="G97" s="227"/>
      <c r="H97" s="228"/>
      <c r="I97" s="228"/>
      <c r="J97" s="228"/>
      <c r="K97" s="228"/>
      <c r="L97" s="228"/>
      <c r="M97" s="228"/>
      <c r="N97" s="228"/>
      <c r="O97" s="228"/>
      <c r="P97" s="228"/>
      <c r="Q97" s="228"/>
    </row>
    <row r="98" spans="1:17" ht="12.75" hidden="1">
      <c r="A98" s="105" t="s">
        <v>168</v>
      </c>
      <c r="B98" s="106" t="s">
        <v>165</v>
      </c>
      <c r="C98" s="509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1"/>
    </row>
    <row r="99" spans="1:17" ht="12.75" hidden="1">
      <c r="A99" s="497" t="s">
        <v>167</v>
      </c>
      <c r="B99" s="99" t="s">
        <v>158</v>
      </c>
      <c r="C99" s="498" t="s">
        <v>375</v>
      </c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500"/>
    </row>
    <row r="100" spans="1:17" ht="12.75" hidden="1">
      <c r="A100" s="497"/>
      <c r="B100" s="99" t="s">
        <v>159</v>
      </c>
      <c r="C100" s="501"/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3"/>
    </row>
    <row r="101" spans="1:17" ht="12.75" hidden="1">
      <c r="A101" s="497"/>
      <c r="B101" s="99" t="s">
        <v>160</v>
      </c>
      <c r="C101" s="501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3"/>
    </row>
    <row r="102" spans="1:17" ht="12.75" hidden="1">
      <c r="A102" s="497"/>
      <c r="B102" s="99" t="s">
        <v>161</v>
      </c>
      <c r="C102" s="504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6"/>
    </row>
    <row r="103" spans="1:17" ht="12.75" hidden="1">
      <c r="A103" s="497"/>
      <c r="B103" s="99" t="s">
        <v>162</v>
      </c>
      <c r="C103" s="100"/>
      <c r="D103" s="234" t="s">
        <v>376</v>
      </c>
      <c r="E103" s="227">
        <v>0</v>
      </c>
      <c r="F103" s="227">
        <v>0</v>
      </c>
      <c r="G103" s="227">
        <v>0</v>
      </c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7">
        <v>0</v>
      </c>
      <c r="N103" s="227">
        <v>0</v>
      </c>
      <c r="O103" s="227">
        <v>0</v>
      </c>
      <c r="P103" s="227">
        <v>0</v>
      </c>
      <c r="Q103" s="227">
        <v>0</v>
      </c>
    </row>
    <row r="104" spans="1:17" ht="12.75" hidden="1">
      <c r="A104" s="497"/>
      <c r="B104" s="99" t="s">
        <v>172</v>
      </c>
      <c r="C104" s="101"/>
      <c r="D104" s="235" t="s">
        <v>376</v>
      </c>
      <c r="E104" s="227">
        <v>0</v>
      </c>
      <c r="F104" s="227">
        <v>0</v>
      </c>
      <c r="G104" s="227">
        <v>0</v>
      </c>
      <c r="H104" s="228">
        <v>0</v>
      </c>
      <c r="I104" s="228">
        <v>0</v>
      </c>
      <c r="J104" s="228">
        <v>0</v>
      </c>
      <c r="K104" s="228">
        <v>0</v>
      </c>
      <c r="L104" s="228">
        <v>0</v>
      </c>
      <c r="M104" s="228">
        <v>0</v>
      </c>
      <c r="N104" s="228">
        <v>0</v>
      </c>
      <c r="O104" s="228">
        <v>0</v>
      </c>
      <c r="P104" s="228">
        <v>0</v>
      </c>
      <c r="Q104" s="228">
        <v>0</v>
      </c>
    </row>
    <row r="105" spans="1:17" ht="12.75" hidden="1">
      <c r="A105" s="497"/>
      <c r="B105" s="99" t="s">
        <v>132</v>
      </c>
      <c r="C105" s="101"/>
      <c r="D105" s="235"/>
      <c r="E105" s="227"/>
      <c r="F105" s="227"/>
      <c r="G105" s="227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</row>
    <row r="106" spans="1:17" ht="12.75" hidden="1">
      <c r="A106" s="497"/>
      <c r="B106" s="99" t="s">
        <v>138</v>
      </c>
      <c r="C106" s="101"/>
      <c r="D106" s="235"/>
      <c r="E106" s="227"/>
      <c r="F106" s="227"/>
      <c r="G106" s="227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</row>
    <row r="107" spans="1:17" ht="12.75" hidden="1">
      <c r="A107" s="497"/>
      <c r="B107" s="99" t="s">
        <v>174</v>
      </c>
      <c r="C107" s="101"/>
      <c r="D107" s="235"/>
      <c r="E107" s="227"/>
      <c r="F107" s="227"/>
      <c r="G107" s="227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</row>
    <row r="108" spans="1:17" ht="12.75">
      <c r="A108" s="512" t="s">
        <v>169</v>
      </c>
      <c r="B108" s="513"/>
      <c r="C108" s="514" t="s">
        <v>103</v>
      </c>
      <c r="D108" s="515"/>
      <c r="E108" s="230">
        <f>E68+E88</f>
        <v>5045225</v>
      </c>
      <c r="F108" s="230">
        <f aca="true" t="shared" si="4" ref="F108:Q108">F68+F88</f>
        <v>2351739</v>
      </c>
      <c r="G108" s="230">
        <f t="shared" si="4"/>
        <v>2693486</v>
      </c>
      <c r="H108" s="230">
        <f t="shared" si="4"/>
        <v>2369828</v>
      </c>
      <c r="I108" s="230">
        <f t="shared" si="4"/>
        <v>856469</v>
      </c>
      <c r="J108" s="230">
        <f t="shared" si="4"/>
        <v>0</v>
      </c>
      <c r="K108" s="230">
        <f t="shared" si="4"/>
        <v>0</v>
      </c>
      <c r="L108" s="230">
        <f t="shared" si="4"/>
        <v>856469</v>
      </c>
      <c r="M108" s="230">
        <f t="shared" si="4"/>
        <v>1513359</v>
      </c>
      <c r="N108" s="230">
        <f t="shared" si="4"/>
        <v>809067</v>
      </c>
      <c r="O108" s="230">
        <f t="shared" si="4"/>
        <v>704292</v>
      </c>
      <c r="P108" s="230">
        <f t="shared" si="4"/>
        <v>0</v>
      </c>
      <c r="Q108" s="230">
        <f t="shared" si="4"/>
        <v>0</v>
      </c>
    </row>
    <row r="109" spans="1:17" ht="12.75">
      <c r="A109" s="94"/>
      <c r="B109" s="94"/>
      <c r="C109" s="94"/>
      <c r="D109" s="232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</row>
    <row r="110" spans="1:17" ht="12.75">
      <c r="A110" s="479" t="s">
        <v>170</v>
      </c>
      <c r="B110" s="479"/>
      <c r="C110" s="479"/>
      <c r="D110" s="479"/>
      <c r="E110" s="479"/>
      <c r="F110" s="479"/>
      <c r="G110" s="479"/>
      <c r="H110" s="479"/>
      <c r="I110" s="479"/>
      <c r="J110" s="479"/>
      <c r="K110" s="223"/>
      <c r="L110" s="223"/>
      <c r="M110" s="223"/>
      <c r="N110" s="223"/>
      <c r="O110" s="223"/>
      <c r="P110" s="223"/>
      <c r="Q110" s="223"/>
    </row>
    <row r="111" spans="1:17" ht="12.75">
      <c r="A111" s="107" t="s">
        <v>171</v>
      </c>
      <c r="B111" s="107"/>
      <c r="C111" s="107"/>
      <c r="D111" s="236"/>
      <c r="E111" s="231"/>
      <c r="F111" s="231"/>
      <c r="G111" s="231"/>
      <c r="H111" s="231"/>
      <c r="I111" s="231"/>
      <c r="J111" s="231"/>
      <c r="K111" s="223"/>
      <c r="L111" s="223"/>
      <c r="M111" s="223"/>
      <c r="N111" s="223"/>
      <c r="O111" s="223"/>
      <c r="P111" s="223"/>
      <c r="Q111" s="223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3" customWidth="1"/>
    <col min="8" max="8" width="12.421875" style="133" customWidth="1"/>
    <col min="9" max="10" width="10.140625" style="133" customWidth="1"/>
    <col min="11" max="11" width="12.57421875" style="133" customWidth="1"/>
    <col min="12" max="12" width="14.421875" style="133" customWidth="1"/>
    <col min="13" max="13" width="9.8515625" style="133" customWidth="1"/>
    <col min="14" max="14" width="9.57421875" style="133" customWidth="1"/>
    <col min="15" max="15" width="16.7109375" style="133" customWidth="1"/>
    <col min="16" max="16384" width="9.140625" style="3" customWidth="1"/>
  </cols>
  <sheetData>
    <row r="1" ht="12.75">
      <c r="K1" s="133" t="s">
        <v>412</v>
      </c>
    </row>
    <row r="2" ht="12.75">
      <c r="M2" s="133" t="s">
        <v>394</v>
      </c>
    </row>
    <row r="3" ht="9.75" customHeight="1"/>
    <row r="4" spans="1:15" ht="18">
      <c r="A4" s="433" t="s">
        <v>395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ht="10.5" customHeight="1">
      <c r="A5" s="53"/>
      <c r="B5" s="53"/>
      <c r="C5" s="53"/>
      <c r="D5" s="53"/>
      <c r="E5" s="53"/>
      <c r="F5" s="176"/>
      <c r="G5" s="176"/>
      <c r="H5" s="176"/>
      <c r="I5" s="176"/>
      <c r="J5" s="176"/>
      <c r="K5" s="176"/>
      <c r="L5" s="176"/>
      <c r="M5" s="176"/>
      <c r="N5" s="176"/>
      <c r="O5" s="148"/>
    </row>
    <row r="6" spans="1:15" s="91" customFormat="1" ht="19.5" customHeight="1">
      <c r="A6" s="424" t="s">
        <v>34</v>
      </c>
      <c r="B6" s="424" t="s">
        <v>0</v>
      </c>
      <c r="C6" s="424" t="s">
        <v>117</v>
      </c>
      <c r="D6" s="425" t="s">
        <v>135</v>
      </c>
      <c r="E6" s="450" t="s">
        <v>136</v>
      </c>
      <c r="F6" s="426" t="s">
        <v>118</v>
      </c>
      <c r="G6" s="443" t="s">
        <v>131</v>
      </c>
      <c r="H6" s="426" t="s">
        <v>119</v>
      </c>
      <c r="I6" s="426"/>
      <c r="J6" s="426"/>
      <c r="K6" s="426"/>
      <c r="L6" s="426"/>
      <c r="M6" s="426"/>
      <c r="N6" s="426"/>
      <c r="O6" s="426" t="s">
        <v>120</v>
      </c>
    </row>
    <row r="7" spans="1:15" s="91" customFormat="1" ht="19.5" customHeight="1">
      <c r="A7" s="424"/>
      <c r="B7" s="424"/>
      <c r="C7" s="424"/>
      <c r="D7" s="425"/>
      <c r="E7" s="451"/>
      <c r="F7" s="426"/>
      <c r="G7" s="444"/>
      <c r="H7" s="426" t="s">
        <v>401</v>
      </c>
      <c r="I7" s="426" t="s">
        <v>121</v>
      </c>
      <c r="J7" s="426"/>
      <c r="K7" s="426"/>
      <c r="L7" s="426"/>
      <c r="M7" s="426" t="s">
        <v>138</v>
      </c>
      <c r="N7" s="426" t="s">
        <v>174</v>
      </c>
      <c r="O7" s="426"/>
    </row>
    <row r="8" spans="1:15" s="91" customFormat="1" ht="29.25" customHeight="1">
      <c r="A8" s="424"/>
      <c r="B8" s="424"/>
      <c r="C8" s="424"/>
      <c r="D8" s="425"/>
      <c r="E8" s="451"/>
      <c r="F8" s="426"/>
      <c r="G8" s="444"/>
      <c r="H8" s="426"/>
      <c r="I8" s="426" t="s">
        <v>122</v>
      </c>
      <c r="J8" s="469" t="s">
        <v>137</v>
      </c>
      <c r="K8" s="426" t="s">
        <v>133</v>
      </c>
      <c r="L8" s="426" t="s">
        <v>125</v>
      </c>
      <c r="M8" s="426"/>
      <c r="N8" s="426"/>
      <c r="O8" s="426"/>
    </row>
    <row r="9" spans="1:15" s="91" customFormat="1" ht="19.5" customHeight="1">
      <c r="A9" s="424"/>
      <c r="B9" s="424"/>
      <c r="C9" s="424"/>
      <c r="D9" s="425"/>
      <c r="E9" s="451"/>
      <c r="F9" s="426"/>
      <c r="G9" s="444"/>
      <c r="H9" s="426"/>
      <c r="I9" s="426"/>
      <c r="J9" s="469"/>
      <c r="K9" s="426"/>
      <c r="L9" s="426"/>
      <c r="M9" s="426"/>
      <c r="N9" s="426"/>
      <c r="O9" s="426"/>
    </row>
    <row r="10" spans="1:15" s="91" customFormat="1" ht="19.5" customHeight="1">
      <c r="A10" s="424"/>
      <c r="B10" s="424"/>
      <c r="C10" s="424"/>
      <c r="D10" s="425"/>
      <c r="E10" s="452"/>
      <c r="F10" s="426"/>
      <c r="G10" s="445"/>
      <c r="H10" s="426"/>
      <c r="I10" s="426"/>
      <c r="J10" s="469"/>
      <c r="K10" s="426"/>
      <c r="L10" s="426"/>
      <c r="M10" s="426"/>
      <c r="N10" s="426"/>
      <c r="O10" s="42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141">
        <v>11</v>
      </c>
      <c r="L11" s="141">
        <v>12</v>
      </c>
      <c r="M11" s="141">
        <v>13</v>
      </c>
      <c r="N11" s="141">
        <v>14</v>
      </c>
      <c r="O11" s="141">
        <v>15</v>
      </c>
    </row>
    <row r="12" spans="1:15" ht="115.5" customHeight="1">
      <c r="A12" s="182" t="s">
        <v>37</v>
      </c>
      <c r="B12" s="183" t="s">
        <v>227</v>
      </c>
      <c r="C12" s="183" t="s">
        <v>267</v>
      </c>
      <c r="D12" s="184" t="s">
        <v>291</v>
      </c>
      <c r="E12" s="182" t="s">
        <v>289</v>
      </c>
      <c r="F12" s="180">
        <v>5436371</v>
      </c>
      <c r="G12" s="180">
        <v>3879213</v>
      </c>
      <c r="H12" s="180">
        <v>1557158</v>
      </c>
      <c r="I12" s="180">
        <v>0</v>
      </c>
      <c r="J12" s="180">
        <v>704292</v>
      </c>
      <c r="K12" s="297" t="s">
        <v>402</v>
      </c>
      <c r="L12" s="180">
        <v>469528</v>
      </c>
      <c r="M12" s="180">
        <v>0</v>
      </c>
      <c r="N12" s="180">
        <v>0</v>
      </c>
      <c r="O12" s="177" t="s">
        <v>403</v>
      </c>
    </row>
    <row r="13" spans="1:15" ht="63.75">
      <c r="A13" s="295" t="s">
        <v>39</v>
      </c>
      <c r="B13" s="294" t="s">
        <v>227</v>
      </c>
      <c r="C13" s="294" t="s">
        <v>267</v>
      </c>
      <c r="D13" s="92" t="s">
        <v>404</v>
      </c>
      <c r="E13" s="295" t="s">
        <v>405</v>
      </c>
      <c r="F13" s="296">
        <v>1682092</v>
      </c>
      <c r="G13" s="296">
        <v>470931</v>
      </c>
      <c r="H13" s="296">
        <v>1211161</v>
      </c>
      <c r="I13" s="296">
        <v>0</v>
      </c>
      <c r="J13" s="296">
        <v>1012753</v>
      </c>
      <c r="K13" s="178" t="s">
        <v>406</v>
      </c>
      <c r="L13" s="296">
        <v>0</v>
      </c>
      <c r="M13" s="296">
        <v>0</v>
      </c>
      <c r="N13" s="296">
        <v>0</v>
      </c>
      <c r="O13" s="177" t="s">
        <v>403</v>
      </c>
    </row>
    <row r="14" spans="1:15" ht="51" hidden="1">
      <c r="A14" s="70" t="s">
        <v>41</v>
      </c>
      <c r="B14" s="50"/>
      <c r="C14" s="50"/>
      <c r="D14" s="50"/>
      <c r="E14" s="50"/>
      <c r="F14" s="151"/>
      <c r="G14" s="151"/>
      <c r="H14" s="151"/>
      <c r="I14" s="151"/>
      <c r="J14" s="151"/>
      <c r="K14" s="178" t="s">
        <v>126</v>
      </c>
      <c r="L14" s="151"/>
      <c r="M14" s="151"/>
      <c r="N14" s="151"/>
      <c r="O14" s="151"/>
    </row>
    <row r="15" spans="1:15" ht="51" hidden="1">
      <c r="A15" s="70" t="s">
        <v>49</v>
      </c>
      <c r="B15" s="50"/>
      <c r="C15" s="50"/>
      <c r="D15" s="50"/>
      <c r="E15" s="50"/>
      <c r="F15" s="151"/>
      <c r="G15" s="151"/>
      <c r="H15" s="151"/>
      <c r="I15" s="151"/>
      <c r="J15" s="151"/>
      <c r="K15" s="173" t="s">
        <v>126</v>
      </c>
      <c r="L15" s="151"/>
      <c r="M15" s="151"/>
      <c r="N15" s="151"/>
      <c r="O15" s="179"/>
    </row>
    <row r="16" spans="1:15" ht="22.5" customHeight="1">
      <c r="A16" s="460" t="s">
        <v>1</v>
      </c>
      <c r="B16" s="460"/>
      <c r="C16" s="460"/>
      <c r="D16" s="460"/>
      <c r="E16" s="79"/>
      <c r="F16" s="180">
        <f>F12+F13+F14+F15</f>
        <v>7118463</v>
      </c>
      <c r="G16" s="180">
        <f>G12+G13+G14+G15</f>
        <v>4350144</v>
      </c>
      <c r="H16" s="180">
        <f>H12+H13+H14+H15</f>
        <v>2768319</v>
      </c>
      <c r="I16" s="180">
        <v>0</v>
      </c>
      <c r="J16" s="180">
        <f>J12+J13+J14+J15</f>
        <v>1717045</v>
      </c>
      <c r="K16" s="180">
        <v>581746</v>
      </c>
      <c r="L16" s="180">
        <f>L12+L13+L14+L15</f>
        <v>469528</v>
      </c>
      <c r="M16" s="180">
        <f>M12+M13+M14+M15</f>
        <v>0</v>
      </c>
      <c r="N16" s="180">
        <f>N12+N13+N14+N15</f>
        <v>0</v>
      </c>
      <c r="O16" s="181" t="s">
        <v>103</v>
      </c>
    </row>
    <row r="18" ht="12.75">
      <c r="A18" s="3" t="s">
        <v>127</v>
      </c>
    </row>
    <row r="19" ht="12.75">
      <c r="A19" s="3" t="s">
        <v>128</v>
      </c>
    </row>
    <row r="20" ht="12.75">
      <c r="A20" s="3" t="s">
        <v>129</v>
      </c>
    </row>
    <row r="21" ht="12.75">
      <c r="A21" s="3" t="s">
        <v>130</v>
      </c>
    </row>
    <row r="22" ht="12.75">
      <c r="A22" s="3" t="s">
        <v>290</v>
      </c>
    </row>
    <row r="23" ht="12.75">
      <c r="A23" s="10" t="s">
        <v>134</v>
      </c>
    </row>
    <row r="24" ht="12.75">
      <c r="A24" s="3" t="s">
        <v>134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32" customWidth="1"/>
    <col min="5" max="5" width="12.00390625" style="223" customWidth="1"/>
    <col min="6" max="6" width="9.28125" style="223" customWidth="1"/>
    <col min="7" max="7" width="7.57421875" style="223" customWidth="1"/>
    <col min="8" max="8" width="7.7109375" style="223" customWidth="1"/>
    <col min="9" max="9" width="8.7109375" style="223" customWidth="1"/>
    <col min="10" max="11" width="7.7109375" style="223" customWidth="1"/>
    <col min="12" max="12" width="9.7109375" style="223" customWidth="1"/>
    <col min="13" max="13" width="11.7109375" style="223" customWidth="1"/>
    <col min="14" max="14" width="12.421875" style="223" customWidth="1"/>
    <col min="15" max="15" width="8.28125" style="223" customWidth="1"/>
    <col min="16" max="16" width="8.140625" style="223" customWidth="1"/>
    <col min="17" max="17" width="8.7109375" style="223" customWidth="1"/>
    <col min="18" max="16384" width="10.28125" style="94" customWidth="1"/>
  </cols>
  <sheetData>
    <row r="1" ht="12.75">
      <c r="K1" s="223" t="s">
        <v>413</v>
      </c>
    </row>
    <row r="2" ht="11.25">
      <c r="N2" s="223" t="s">
        <v>396</v>
      </c>
    </row>
    <row r="4" spans="1:17" ht="12.75">
      <c r="A4" s="480" t="s">
        <v>175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</row>
    <row r="6" spans="1:17" ht="11.25">
      <c r="A6" s="481" t="s">
        <v>34</v>
      </c>
      <c r="B6" s="481" t="s">
        <v>139</v>
      </c>
      <c r="C6" s="490" t="s">
        <v>140</v>
      </c>
      <c r="D6" s="491" t="s">
        <v>410</v>
      </c>
      <c r="E6" s="474" t="s">
        <v>141</v>
      </c>
      <c r="F6" s="473" t="s">
        <v>11</v>
      </c>
      <c r="G6" s="473"/>
      <c r="H6" s="473" t="s">
        <v>119</v>
      </c>
      <c r="I6" s="473"/>
      <c r="J6" s="473"/>
      <c r="K6" s="473"/>
      <c r="L6" s="473"/>
      <c r="M6" s="473"/>
      <c r="N6" s="473"/>
      <c r="O6" s="473"/>
      <c r="P6" s="473"/>
      <c r="Q6" s="473"/>
    </row>
    <row r="7" spans="1:17" ht="11.25">
      <c r="A7" s="481"/>
      <c r="B7" s="481"/>
      <c r="C7" s="490"/>
      <c r="D7" s="491"/>
      <c r="E7" s="474"/>
      <c r="F7" s="474" t="s">
        <v>142</v>
      </c>
      <c r="G7" s="474" t="s">
        <v>143</v>
      </c>
      <c r="H7" s="473" t="s">
        <v>132</v>
      </c>
      <c r="I7" s="473"/>
      <c r="J7" s="473"/>
      <c r="K7" s="473"/>
      <c r="L7" s="473"/>
      <c r="M7" s="473"/>
      <c r="N7" s="473"/>
      <c r="O7" s="473"/>
      <c r="P7" s="473"/>
      <c r="Q7" s="473"/>
    </row>
    <row r="8" spans="1:17" ht="11.25">
      <c r="A8" s="481"/>
      <c r="B8" s="481"/>
      <c r="C8" s="490"/>
      <c r="D8" s="491"/>
      <c r="E8" s="474"/>
      <c r="F8" s="474"/>
      <c r="G8" s="474"/>
      <c r="H8" s="474" t="s">
        <v>144</v>
      </c>
      <c r="I8" s="473" t="s">
        <v>77</v>
      </c>
      <c r="J8" s="473"/>
      <c r="K8" s="473"/>
      <c r="L8" s="473"/>
      <c r="M8" s="473"/>
      <c r="N8" s="473"/>
      <c r="O8" s="473"/>
      <c r="P8" s="473"/>
      <c r="Q8" s="473"/>
    </row>
    <row r="9" spans="1:17" ht="14.25" customHeight="1">
      <c r="A9" s="481"/>
      <c r="B9" s="481"/>
      <c r="C9" s="490"/>
      <c r="D9" s="491"/>
      <c r="E9" s="474"/>
      <c r="F9" s="474"/>
      <c r="G9" s="474"/>
      <c r="H9" s="474"/>
      <c r="I9" s="473" t="s">
        <v>145</v>
      </c>
      <c r="J9" s="473"/>
      <c r="K9" s="473"/>
      <c r="L9" s="473"/>
      <c r="M9" s="473" t="s">
        <v>146</v>
      </c>
      <c r="N9" s="473"/>
      <c r="O9" s="473"/>
      <c r="P9" s="473"/>
      <c r="Q9" s="473"/>
    </row>
    <row r="10" spans="1:17" ht="12.75" customHeight="1">
      <c r="A10" s="481"/>
      <c r="B10" s="481"/>
      <c r="C10" s="490"/>
      <c r="D10" s="491"/>
      <c r="E10" s="474"/>
      <c r="F10" s="474"/>
      <c r="G10" s="474"/>
      <c r="H10" s="474"/>
      <c r="I10" s="474" t="s">
        <v>147</v>
      </c>
      <c r="J10" s="473" t="s">
        <v>148</v>
      </c>
      <c r="K10" s="473"/>
      <c r="L10" s="473"/>
      <c r="M10" s="474" t="s">
        <v>149</v>
      </c>
      <c r="N10" s="474" t="s">
        <v>148</v>
      </c>
      <c r="O10" s="474"/>
      <c r="P10" s="474"/>
      <c r="Q10" s="474"/>
    </row>
    <row r="11" spans="1:17" ht="48" customHeight="1">
      <c r="A11" s="481"/>
      <c r="B11" s="481"/>
      <c r="C11" s="490"/>
      <c r="D11" s="491"/>
      <c r="E11" s="474"/>
      <c r="F11" s="474"/>
      <c r="G11" s="474"/>
      <c r="H11" s="474"/>
      <c r="I11" s="474"/>
      <c r="J11" s="224" t="s">
        <v>150</v>
      </c>
      <c r="K11" s="224" t="s">
        <v>151</v>
      </c>
      <c r="L11" s="224" t="s">
        <v>152</v>
      </c>
      <c r="M11" s="474"/>
      <c r="N11" s="224" t="s">
        <v>153</v>
      </c>
      <c r="O11" s="224" t="s">
        <v>154</v>
      </c>
      <c r="P11" s="224" t="s">
        <v>151</v>
      </c>
      <c r="Q11" s="224" t="s">
        <v>155</v>
      </c>
    </row>
    <row r="12" spans="1:17" ht="7.5" customHeight="1">
      <c r="A12" s="95">
        <v>1</v>
      </c>
      <c r="B12" s="95">
        <v>2</v>
      </c>
      <c r="C12" s="95">
        <v>3</v>
      </c>
      <c r="D12" s="233">
        <v>4</v>
      </c>
      <c r="E12" s="225">
        <v>5</v>
      </c>
      <c r="F12" s="225">
        <v>6</v>
      </c>
      <c r="G12" s="225">
        <v>7</v>
      </c>
      <c r="H12" s="225">
        <v>8</v>
      </c>
      <c r="I12" s="225">
        <v>9</v>
      </c>
      <c r="J12" s="225">
        <v>10</v>
      </c>
      <c r="K12" s="225">
        <v>11</v>
      </c>
      <c r="L12" s="225">
        <v>12</v>
      </c>
      <c r="M12" s="225">
        <v>13</v>
      </c>
      <c r="N12" s="225">
        <v>14</v>
      </c>
      <c r="O12" s="225">
        <v>15</v>
      </c>
      <c r="P12" s="225">
        <v>16</v>
      </c>
      <c r="Q12" s="225">
        <v>17</v>
      </c>
    </row>
    <row r="13" spans="1:17" s="98" customFormat="1" ht="11.25">
      <c r="A13" s="96">
        <v>1</v>
      </c>
      <c r="B13" s="97" t="s">
        <v>156</v>
      </c>
      <c r="C13" s="507" t="s">
        <v>103</v>
      </c>
      <c r="D13" s="508"/>
      <c r="E13" s="226">
        <f>E18+E27</f>
        <v>5023135</v>
      </c>
      <c r="F13" s="226">
        <f aca="true" t="shared" si="0" ref="F13:Q13">F18+F27</f>
        <v>2348426</v>
      </c>
      <c r="G13" s="226">
        <f t="shared" si="0"/>
        <v>2674709</v>
      </c>
      <c r="H13" s="226">
        <f t="shared" si="0"/>
        <v>2355158</v>
      </c>
      <c r="I13" s="226">
        <f t="shared" si="0"/>
        <v>854269</v>
      </c>
      <c r="J13" s="226">
        <f t="shared" si="0"/>
        <v>0</v>
      </c>
      <c r="K13" s="226">
        <f t="shared" si="0"/>
        <v>0</v>
      </c>
      <c r="L13" s="226">
        <f t="shared" si="0"/>
        <v>854269</v>
      </c>
      <c r="M13" s="226">
        <f t="shared" si="0"/>
        <v>1500889</v>
      </c>
      <c r="N13" s="226">
        <f t="shared" si="0"/>
        <v>796597</v>
      </c>
      <c r="O13" s="226">
        <f t="shared" si="0"/>
        <v>704292</v>
      </c>
      <c r="P13" s="226">
        <f t="shared" si="0"/>
        <v>0</v>
      </c>
      <c r="Q13" s="226">
        <f t="shared" si="0"/>
        <v>0</v>
      </c>
    </row>
    <row r="14" spans="1:17" ht="11.25">
      <c r="A14" s="497" t="s">
        <v>157</v>
      </c>
      <c r="B14" s="99" t="s">
        <v>158</v>
      </c>
      <c r="C14" s="498" t="s">
        <v>377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500"/>
    </row>
    <row r="15" spans="1:17" ht="11.25">
      <c r="A15" s="497"/>
      <c r="B15" s="99" t="s">
        <v>159</v>
      </c>
      <c r="C15" s="501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3"/>
    </row>
    <row r="16" spans="1:17" ht="11.25">
      <c r="A16" s="497"/>
      <c r="B16" s="99" t="s">
        <v>160</v>
      </c>
      <c r="C16" s="501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</row>
    <row r="17" spans="1:17" ht="11.25">
      <c r="A17" s="497"/>
      <c r="B17" s="99" t="s">
        <v>161</v>
      </c>
      <c r="C17" s="504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6"/>
    </row>
    <row r="18" spans="1:17" ht="11.25">
      <c r="A18" s="497"/>
      <c r="B18" s="99" t="s">
        <v>162</v>
      </c>
      <c r="C18" s="100"/>
      <c r="D18" s="234" t="s">
        <v>378</v>
      </c>
      <c r="E18" s="227">
        <v>798000</v>
      </c>
      <c r="F18" s="227">
        <v>470931</v>
      </c>
      <c r="G18" s="227">
        <v>327069</v>
      </c>
      <c r="H18" s="227">
        <v>798000</v>
      </c>
      <c r="I18" s="227">
        <v>470931</v>
      </c>
      <c r="J18" s="227">
        <v>0</v>
      </c>
      <c r="K18" s="227">
        <v>0</v>
      </c>
      <c r="L18" s="227">
        <v>470931</v>
      </c>
      <c r="M18" s="227">
        <v>327069</v>
      </c>
      <c r="N18" s="227">
        <v>327069</v>
      </c>
      <c r="O18" s="227">
        <v>0</v>
      </c>
      <c r="P18" s="227">
        <v>0</v>
      </c>
      <c r="Q18" s="227">
        <v>0</v>
      </c>
    </row>
    <row r="19" spans="1:17" ht="11.25">
      <c r="A19" s="497"/>
      <c r="B19" s="99" t="s">
        <v>407</v>
      </c>
      <c r="C19" s="101"/>
      <c r="D19" s="234" t="s">
        <v>378</v>
      </c>
      <c r="E19" s="227">
        <v>798000</v>
      </c>
      <c r="F19" s="227">
        <v>470931</v>
      </c>
      <c r="G19" s="227">
        <v>327069</v>
      </c>
      <c r="H19" s="227">
        <v>798000</v>
      </c>
      <c r="I19" s="227">
        <v>470931</v>
      </c>
      <c r="J19" s="227">
        <v>0</v>
      </c>
      <c r="K19" s="227">
        <v>0</v>
      </c>
      <c r="L19" s="227">
        <v>470931</v>
      </c>
      <c r="M19" s="227">
        <v>327069</v>
      </c>
      <c r="N19" s="227">
        <v>327069</v>
      </c>
      <c r="O19" s="227">
        <v>0</v>
      </c>
      <c r="P19" s="227">
        <v>0</v>
      </c>
      <c r="Q19" s="227">
        <v>0</v>
      </c>
    </row>
    <row r="20" spans="1:17" ht="11.25" hidden="1">
      <c r="A20" s="497"/>
      <c r="B20" s="99" t="s">
        <v>132</v>
      </c>
      <c r="C20" s="101"/>
      <c r="D20" s="235"/>
      <c r="E20" s="227"/>
      <c r="F20" s="227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7" ht="11.25" hidden="1">
      <c r="A21" s="497"/>
      <c r="B21" s="99" t="s">
        <v>138</v>
      </c>
      <c r="C21" s="101"/>
      <c r="D21" s="235"/>
      <c r="E21" s="227"/>
      <c r="F21" s="227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11.25" hidden="1">
      <c r="A22" s="497"/>
      <c r="B22" s="99" t="s">
        <v>173</v>
      </c>
      <c r="C22" s="101"/>
      <c r="D22" s="235"/>
      <c r="E22" s="227"/>
      <c r="F22" s="227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7" ht="11.25">
      <c r="A23" s="497" t="s">
        <v>163</v>
      </c>
      <c r="B23" s="99" t="s">
        <v>158</v>
      </c>
      <c r="C23" s="498" t="s">
        <v>408</v>
      </c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500"/>
    </row>
    <row r="24" spans="1:17" ht="11.25">
      <c r="A24" s="497"/>
      <c r="B24" s="99" t="s">
        <v>159</v>
      </c>
      <c r="C24" s="501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3"/>
    </row>
    <row r="25" spans="1:17" ht="11.25">
      <c r="A25" s="497"/>
      <c r="B25" s="99" t="s">
        <v>160</v>
      </c>
      <c r="C25" s="501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3"/>
    </row>
    <row r="26" spans="1:17" ht="11.25">
      <c r="A26" s="497"/>
      <c r="B26" s="99" t="s">
        <v>161</v>
      </c>
      <c r="C26" s="504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6"/>
    </row>
    <row r="27" spans="1:17" ht="11.25">
      <c r="A27" s="497"/>
      <c r="B27" s="99" t="s">
        <v>162</v>
      </c>
      <c r="C27" s="100"/>
      <c r="D27" s="234" t="s">
        <v>409</v>
      </c>
      <c r="E27" s="227">
        <f>F27+G27</f>
        <v>4225135</v>
      </c>
      <c r="F27" s="227">
        <v>1877495</v>
      </c>
      <c r="G27" s="227">
        <v>2347640</v>
      </c>
      <c r="H27" s="227">
        <f>H28</f>
        <v>1557158</v>
      </c>
      <c r="I27" s="227">
        <f aca="true" t="shared" si="1" ref="I27:Q27">I28</f>
        <v>383338</v>
      </c>
      <c r="J27" s="227">
        <f t="shared" si="1"/>
        <v>0</v>
      </c>
      <c r="K27" s="227">
        <f t="shared" si="1"/>
        <v>0</v>
      </c>
      <c r="L27" s="227">
        <f t="shared" si="1"/>
        <v>383338</v>
      </c>
      <c r="M27" s="227">
        <f t="shared" si="1"/>
        <v>1173820</v>
      </c>
      <c r="N27" s="227">
        <f t="shared" si="1"/>
        <v>469528</v>
      </c>
      <c r="O27" s="227">
        <f t="shared" si="1"/>
        <v>704292</v>
      </c>
      <c r="P27" s="227">
        <f t="shared" si="1"/>
        <v>0</v>
      </c>
      <c r="Q27" s="227">
        <f t="shared" si="1"/>
        <v>0</v>
      </c>
    </row>
    <row r="28" spans="1:17" ht="11.25">
      <c r="A28" s="497"/>
      <c r="B28" s="99" t="s">
        <v>407</v>
      </c>
      <c r="C28" s="101"/>
      <c r="D28" s="234" t="s">
        <v>409</v>
      </c>
      <c r="E28" s="227">
        <f>F28+G28</f>
        <v>1557158</v>
      </c>
      <c r="F28" s="227">
        <f>I28</f>
        <v>383338</v>
      </c>
      <c r="G28" s="227">
        <f>M28</f>
        <v>1173820</v>
      </c>
      <c r="H28" s="228">
        <f>I28+M28</f>
        <v>1557158</v>
      </c>
      <c r="I28" s="228">
        <f>J28+K28+L28</f>
        <v>383338</v>
      </c>
      <c r="J28" s="228">
        <v>0</v>
      </c>
      <c r="K28" s="228">
        <v>0</v>
      </c>
      <c r="L28" s="228">
        <v>383338</v>
      </c>
      <c r="M28" s="228">
        <f>N28+O28+P28+Q28</f>
        <v>1173820</v>
      </c>
      <c r="N28" s="228">
        <v>469528</v>
      </c>
      <c r="O28" s="228">
        <v>704292</v>
      </c>
      <c r="P28" s="228">
        <v>0</v>
      </c>
      <c r="Q28" s="228">
        <v>0</v>
      </c>
    </row>
    <row r="29" spans="1:17" ht="11.25" hidden="1">
      <c r="A29" s="497"/>
      <c r="B29" s="99" t="s">
        <v>132</v>
      </c>
      <c r="C29" s="101"/>
      <c r="D29" s="235"/>
      <c r="E29" s="227"/>
      <c r="F29" s="227"/>
      <c r="G29" s="227"/>
      <c r="H29" s="228"/>
      <c r="I29" s="228"/>
      <c r="J29" s="228"/>
      <c r="K29" s="228"/>
      <c r="L29" s="228"/>
      <c r="M29" s="228"/>
      <c r="N29" s="228"/>
      <c r="O29" s="228"/>
      <c r="P29" s="228"/>
      <c r="Q29" s="228"/>
    </row>
    <row r="30" spans="1:17" ht="11.25" hidden="1">
      <c r="A30" s="497"/>
      <c r="B30" s="99" t="s">
        <v>138</v>
      </c>
      <c r="C30" s="101"/>
      <c r="D30" s="235"/>
      <c r="E30" s="227"/>
      <c r="F30" s="227"/>
      <c r="G30" s="227"/>
      <c r="H30" s="228"/>
      <c r="I30" s="228"/>
      <c r="J30" s="228"/>
      <c r="K30" s="228"/>
      <c r="L30" s="228"/>
      <c r="M30" s="228"/>
      <c r="N30" s="228"/>
      <c r="O30" s="228"/>
      <c r="P30" s="228"/>
      <c r="Q30" s="228"/>
    </row>
    <row r="31" spans="1:17" ht="11.25" hidden="1">
      <c r="A31" s="497"/>
      <c r="B31" s="99" t="s">
        <v>174</v>
      </c>
      <c r="C31" s="101"/>
      <c r="D31" s="235"/>
      <c r="E31" s="227"/>
      <c r="F31" s="227"/>
      <c r="G31" s="227"/>
      <c r="H31" s="228"/>
      <c r="I31" s="228"/>
      <c r="J31" s="228"/>
      <c r="K31" s="228"/>
      <c r="L31" s="228"/>
      <c r="M31" s="228"/>
      <c r="N31" s="228"/>
      <c r="O31" s="228"/>
      <c r="P31" s="228"/>
      <c r="Q31" s="228"/>
    </row>
    <row r="32" spans="1:17" ht="11.25" hidden="1">
      <c r="A32" s="102" t="s">
        <v>164</v>
      </c>
      <c r="B32" s="99" t="s">
        <v>165</v>
      </c>
      <c r="C32" s="492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4"/>
    </row>
    <row r="33" spans="1:17" s="98" customFormat="1" ht="11.25">
      <c r="A33" s="103">
        <v>2</v>
      </c>
      <c r="B33" s="104" t="s">
        <v>166</v>
      </c>
      <c r="C33" s="495" t="s">
        <v>103</v>
      </c>
      <c r="D33" s="496"/>
      <c r="E33" s="229">
        <f>E38+E48</f>
        <v>22090</v>
      </c>
      <c r="F33" s="229">
        <f aca="true" t="shared" si="2" ref="F33:Q33">F38+F48</f>
        <v>3313</v>
      </c>
      <c r="G33" s="229">
        <f t="shared" si="2"/>
        <v>18777</v>
      </c>
      <c r="H33" s="229">
        <f t="shared" si="2"/>
        <v>14670</v>
      </c>
      <c r="I33" s="229">
        <f t="shared" si="2"/>
        <v>2200</v>
      </c>
      <c r="J33" s="229">
        <f t="shared" si="2"/>
        <v>0</v>
      </c>
      <c r="K33" s="229">
        <f t="shared" si="2"/>
        <v>0</v>
      </c>
      <c r="L33" s="229">
        <f t="shared" si="2"/>
        <v>2200</v>
      </c>
      <c r="M33" s="229">
        <f t="shared" si="2"/>
        <v>12470</v>
      </c>
      <c r="N33" s="229">
        <f t="shared" si="2"/>
        <v>12470</v>
      </c>
      <c r="O33" s="229">
        <f t="shared" si="2"/>
        <v>0</v>
      </c>
      <c r="P33" s="229">
        <f t="shared" si="2"/>
        <v>0</v>
      </c>
      <c r="Q33" s="229">
        <f t="shared" si="2"/>
        <v>0</v>
      </c>
    </row>
    <row r="34" spans="1:17" ht="11.25">
      <c r="A34" s="497" t="s">
        <v>167</v>
      </c>
      <c r="B34" s="99" t="s">
        <v>158</v>
      </c>
      <c r="C34" s="498" t="s">
        <v>411</v>
      </c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500"/>
    </row>
    <row r="35" spans="1:17" ht="11.25">
      <c r="A35" s="497"/>
      <c r="B35" s="99" t="s">
        <v>159</v>
      </c>
      <c r="C35" s="501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3"/>
    </row>
    <row r="36" spans="1:17" ht="11.25">
      <c r="A36" s="497"/>
      <c r="B36" s="99" t="s">
        <v>160</v>
      </c>
      <c r="C36" s="501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3"/>
    </row>
    <row r="37" spans="1:17" ht="11.25">
      <c r="A37" s="497"/>
      <c r="B37" s="99" t="s">
        <v>161</v>
      </c>
      <c r="C37" s="504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6"/>
    </row>
    <row r="38" spans="1:17" ht="11.25">
      <c r="A38" s="497"/>
      <c r="B38" s="99" t="s">
        <v>162</v>
      </c>
      <c r="C38" s="100"/>
      <c r="D38" s="234" t="s">
        <v>376</v>
      </c>
      <c r="E38" s="227">
        <f>F38+G38</f>
        <v>22090</v>
      </c>
      <c r="F38" s="227">
        <v>3313</v>
      </c>
      <c r="G38" s="227">
        <v>18777</v>
      </c>
      <c r="H38" s="227">
        <f aca="true" t="shared" si="3" ref="H38:Q38">H39</f>
        <v>14670</v>
      </c>
      <c r="I38" s="227">
        <f t="shared" si="3"/>
        <v>2200</v>
      </c>
      <c r="J38" s="227">
        <f t="shared" si="3"/>
        <v>0</v>
      </c>
      <c r="K38" s="227">
        <f t="shared" si="3"/>
        <v>0</v>
      </c>
      <c r="L38" s="227">
        <f t="shared" si="3"/>
        <v>2200</v>
      </c>
      <c r="M38" s="227">
        <f t="shared" si="3"/>
        <v>12470</v>
      </c>
      <c r="N38" s="227">
        <f t="shared" si="3"/>
        <v>12470</v>
      </c>
      <c r="O38" s="227">
        <f t="shared" si="3"/>
        <v>0</v>
      </c>
      <c r="P38" s="227">
        <f t="shared" si="3"/>
        <v>0</v>
      </c>
      <c r="Q38" s="227">
        <f t="shared" si="3"/>
        <v>0</v>
      </c>
    </row>
    <row r="39" spans="1:17" ht="11.25">
      <c r="A39" s="497"/>
      <c r="B39" s="99" t="s">
        <v>407</v>
      </c>
      <c r="C39" s="101"/>
      <c r="D39" s="235" t="s">
        <v>376</v>
      </c>
      <c r="E39" s="227">
        <f>F39+G39</f>
        <v>14670</v>
      </c>
      <c r="F39" s="227">
        <f>I39</f>
        <v>2200</v>
      </c>
      <c r="G39" s="227">
        <f>M39</f>
        <v>12470</v>
      </c>
      <c r="H39" s="228">
        <f>I39+M39</f>
        <v>14670</v>
      </c>
      <c r="I39" s="228">
        <f>J39+K39+L39</f>
        <v>2200</v>
      </c>
      <c r="J39" s="228">
        <v>0</v>
      </c>
      <c r="K39" s="228">
        <v>0</v>
      </c>
      <c r="L39" s="228">
        <v>2200</v>
      </c>
      <c r="M39" s="228">
        <f>N39+O39+P39+Q39</f>
        <v>12470</v>
      </c>
      <c r="N39" s="228">
        <v>12470</v>
      </c>
      <c r="O39" s="228">
        <v>0</v>
      </c>
      <c r="P39" s="228">
        <v>0</v>
      </c>
      <c r="Q39" s="228">
        <v>0</v>
      </c>
    </row>
    <row r="40" spans="1:17" ht="11.25" hidden="1">
      <c r="A40" s="497"/>
      <c r="B40" s="99" t="s">
        <v>132</v>
      </c>
      <c r="C40" s="101"/>
      <c r="D40" s="235"/>
      <c r="E40" s="227"/>
      <c r="F40" s="227"/>
      <c r="G40" s="227"/>
      <c r="H40" s="228"/>
      <c r="I40" s="228"/>
      <c r="J40" s="228"/>
      <c r="K40" s="228"/>
      <c r="L40" s="228"/>
      <c r="M40" s="228"/>
      <c r="N40" s="228"/>
      <c r="O40" s="228"/>
      <c r="P40" s="228"/>
      <c r="Q40" s="228"/>
    </row>
    <row r="41" spans="1:17" ht="11.25" hidden="1">
      <c r="A41" s="497"/>
      <c r="B41" s="99" t="s">
        <v>138</v>
      </c>
      <c r="C41" s="101"/>
      <c r="D41" s="235"/>
      <c r="E41" s="227"/>
      <c r="F41" s="227"/>
      <c r="G41" s="227"/>
      <c r="H41" s="228"/>
      <c r="I41" s="228"/>
      <c r="J41" s="228"/>
      <c r="K41" s="228"/>
      <c r="L41" s="228"/>
      <c r="M41" s="228"/>
      <c r="N41" s="228"/>
      <c r="O41" s="228"/>
      <c r="P41" s="228"/>
      <c r="Q41" s="228"/>
    </row>
    <row r="42" spans="1:17" ht="11.25" hidden="1">
      <c r="A42" s="497"/>
      <c r="B42" s="99" t="s">
        <v>174</v>
      </c>
      <c r="C42" s="101"/>
      <c r="D42" s="235"/>
      <c r="E42" s="227"/>
      <c r="F42" s="227"/>
      <c r="G42" s="227"/>
      <c r="H42" s="228"/>
      <c r="I42" s="228"/>
      <c r="J42" s="228"/>
      <c r="K42" s="228"/>
      <c r="L42" s="228"/>
      <c r="M42" s="228"/>
      <c r="N42" s="228"/>
      <c r="O42" s="228"/>
      <c r="P42" s="228"/>
      <c r="Q42" s="228"/>
    </row>
    <row r="43" spans="1:17" ht="11.25" hidden="1">
      <c r="A43" s="105" t="s">
        <v>168</v>
      </c>
      <c r="B43" s="106" t="s">
        <v>165</v>
      </c>
      <c r="C43" s="509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1"/>
    </row>
    <row r="44" spans="1:17" ht="11.25" customHeight="1" hidden="1">
      <c r="A44" s="497" t="s">
        <v>167</v>
      </c>
      <c r="B44" s="99" t="s">
        <v>158</v>
      </c>
      <c r="C44" s="498" t="s">
        <v>375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500"/>
    </row>
    <row r="45" spans="1:17" ht="11.25" customHeight="1" hidden="1">
      <c r="A45" s="497"/>
      <c r="B45" s="99" t="s">
        <v>159</v>
      </c>
      <c r="C45" s="501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3"/>
    </row>
    <row r="46" spans="1:17" ht="11.25" customHeight="1" hidden="1">
      <c r="A46" s="497"/>
      <c r="B46" s="99" t="s">
        <v>160</v>
      </c>
      <c r="C46" s="501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3"/>
    </row>
    <row r="47" spans="1:17" ht="11.25" customHeight="1" hidden="1">
      <c r="A47" s="497"/>
      <c r="B47" s="99" t="s">
        <v>161</v>
      </c>
      <c r="C47" s="504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6"/>
    </row>
    <row r="48" spans="1:17" ht="11.25" customHeight="1" hidden="1">
      <c r="A48" s="497"/>
      <c r="B48" s="99" t="s">
        <v>162</v>
      </c>
      <c r="C48" s="100"/>
      <c r="D48" s="234" t="s">
        <v>376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27">
        <v>0</v>
      </c>
      <c r="P48" s="227">
        <v>0</v>
      </c>
      <c r="Q48" s="227">
        <v>0</v>
      </c>
    </row>
    <row r="49" spans="1:17" ht="11.25" customHeight="1" hidden="1">
      <c r="A49" s="497"/>
      <c r="B49" s="99" t="s">
        <v>172</v>
      </c>
      <c r="C49" s="101"/>
      <c r="D49" s="235" t="s">
        <v>376</v>
      </c>
      <c r="E49" s="227">
        <v>0</v>
      </c>
      <c r="F49" s="227">
        <v>0</v>
      </c>
      <c r="G49" s="227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0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</row>
    <row r="50" spans="1:17" ht="11.25" customHeight="1" hidden="1">
      <c r="A50" s="497"/>
      <c r="B50" s="99" t="s">
        <v>132</v>
      </c>
      <c r="C50" s="101"/>
      <c r="D50" s="235"/>
      <c r="E50" s="227"/>
      <c r="F50" s="227"/>
      <c r="G50" s="227"/>
      <c r="H50" s="228"/>
      <c r="I50" s="228"/>
      <c r="J50" s="228"/>
      <c r="K50" s="228"/>
      <c r="L50" s="228"/>
      <c r="M50" s="228"/>
      <c r="N50" s="228"/>
      <c r="O50" s="228"/>
      <c r="P50" s="228"/>
      <c r="Q50" s="228"/>
    </row>
    <row r="51" spans="1:17" ht="11.25" customHeight="1" hidden="1">
      <c r="A51" s="497"/>
      <c r="B51" s="99" t="s">
        <v>138</v>
      </c>
      <c r="C51" s="101"/>
      <c r="D51" s="235"/>
      <c r="E51" s="227"/>
      <c r="F51" s="227"/>
      <c r="G51" s="227"/>
      <c r="H51" s="228"/>
      <c r="I51" s="228"/>
      <c r="J51" s="228"/>
      <c r="K51" s="228"/>
      <c r="L51" s="228"/>
      <c r="M51" s="228"/>
      <c r="N51" s="228"/>
      <c r="O51" s="228"/>
      <c r="P51" s="228"/>
      <c r="Q51" s="228"/>
    </row>
    <row r="52" spans="1:17" ht="11.25" customHeight="1" hidden="1">
      <c r="A52" s="497"/>
      <c r="B52" s="99" t="s">
        <v>174</v>
      </c>
      <c r="C52" s="101"/>
      <c r="D52" s="235"/>
      <c r="E52" s="227"/>
      <c r="F52" s="227"/>
      <c r="G52" s="227"/>
      <c r="H52" s="228"/>
      <c r="I52" s="228"/>
      <c r="J52" s="228"/>
      <c r="K52" s="228"/>
      <c r="L52" s="228"/>
      <c r="M52" s="228"/>
      <c r="N52" s="228"/>
      <c r="O52" s="228"/>
      <c r="P52" s="228"/>
      <c r="Q52" s="228"/>
    </row>
    <row r="53" spans="1:17" s="98" customFormat="1" ht="15" customHeight="1">
      <c r="A53" s="512" t="s">
        <v>169</v>
      </c>
      <c r="B53" s="513"/>
      <c r="C53" s="514" t="s">
        <v>103</v>
      </c>
      <c r="D53" s="515"/>
      <c r="E53" s="230">
        <f>E13+E33</f>
        <v>5045225</v>
      </c>
      <c r="F53" s="230">
        <f aca="true" t="shared" si="4" ref="F53:Q53">F13+F33</f>
        <v>2351739</v>
      </c>
      <c r="G53" s="230">
        <f t="shared" si="4"/>
        <v>2693486</v>
      </c>
      <c r="H53" s="230">
        <f t="shared" si="4"/>
        <v>2369828</v>
      </c>
      <c r="I53" s="230">
        <f t="shared" si="4"/>
        <v>856469</v>
      </c>
      <c r="J53" s="230">
        <f t="shared" si="4"/>
        <v>0</v>
      </c>
      <c r="K53" s="230">
        <f t="shared" si="4"/>
        <v>0</v>
      </c>
      <c r="L53" s="230">
        <f t="shared" si="4"/>
        <v>856469</v>
      </c>
      <c r="M53" s="230">
        <f t="shared" si="4"/>
        <v>1513359</v>
      </c>
      <c r="N53" s="230">
        <f t="shared" si="4"/>
        <v>809067</v>
      </c>
      <c r="O53" s="230">
        <f t="shared" si="4"/>
        <v>704292</v>
      </c>
      <c r="P53" s="230">
        <f t="shared" si="4"/>
        <v>0</v>
      </c>
      <c r="Q53" s="230">
        <f t="shared" si="4"/>
        <v>0</v>
      </c>
    </row>
    <row r="55" spans="1:10" ht="11.25">
      <c r="A55" s="479" t="s">
        <v>170</v>
      </c>
      <c r="B55" s="479"/>
      <c r="C55" s="479"/>
      <c r="D55" s="479"/>
      <c r="E55" s="479"/>
      <c r="F55" s="479"/>
      <c r="G55" s="479"/>
      <c r="H55" s="479"/>
      <c r="I55" s="479"/>
      <c r="J55" s="479"/>
    </row>
    <row r="56" spans="1:10" ht="11.25">
      <c r="A56" s="107" t="s">
        <v>171</v>
      </c>
      <c r="B56" s="107"/>
      <c r="C56" s="107"/>
      <c r="D56" s="236"/>
      <c r="E56" s="231"/>
      <c r="F56" s="231"/>
      <c r="G56" s="231"/>
      <c r="H56" s="231"/>
      <c r="I56" s="231"/>
      <c r="J56" s="231"/>
    </row>
    <row r="57" spans="1:5" ht="11.25">
      <c r="A57" s="107"/>
      <c r="B57" s="107"/>
      <c r="C57" s="107"/>
      <c r="D57" s="236"/>
      <c r="E57" s="231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5" customWidth="1"/>
    <col min="2" max="2" width="25.28125" style="245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70" t="s">
        <v>206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ht="12.75">
      <c r="R3" s="108"/>
    </row>
    <row r="4" spans="1:18" s="9" customFormat="1" ht="35.25" customHeight="1">
      <c r="A4" s="516" t="s">
        <v>34</v>
      </c>
      <c r="B4" s="516" t="s">
        <v>101</v>
      </c>
      <c r="C4" s="517" t="s">
        <v>207</v>
      </c>
      <c r="D4" s="518" t="s">
        <v>176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</row>
    <row r="5" spans="1:18" s="9" customFormat="1" ht="23.25" customHeight="1">
      <c r="A5" s="516"/>
      <c r="B5" s="516"/>
      <c r="C5" s="517"/>
      <c r="D5" s="262" t="s">
        <v>177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6">
        <v>1</v>
      </c>
      <c r="B6" s="246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7" customFormat="1" ht="24" customHeight="1">
      <c r="A7" s="250" t="s">
        <v>37</v>
      </c>
      <c r="B7" s="247" t="s">
        <v>379</v>
      </c>
      <c r="C7" s="259">
        <f>C8+C12+C17</f>
        <v>5218964.49</v>
      </c>
      <c r="D7" s="239"/>
      <c r="E7" s="253">
        <f aca="true" t="shared" si="0" ref="E7:R7">E8+E12+E17</f>
        <v>7254415</v>
      </c>
      <c r="F7" s="253">
        <f t="shared" si="0"/>
        <v>6475415</v>
      </c>
      <c r="G7" s="253">
        <f t="shared" si="0"/>
        <v>5739000</v>
      </c>
      <c r="H7" s="253">
        <f t="shared" si="0"/>
        <v>4853000</v>
      </c>
      <c r="I7" s="253">
        <f t="shared" si="0"/>
        <v>3967000</v>
      </c>
      <c r="J7" s="253">
        <f t="shared" si="0"/>
        <v>3079000</v>
      </c>
      <c r="K7" s="253">
        <f t="shared" si="0"/>
        <v>2191000</v>
      </c>
      <c r="L7" s="253">
        <f t="shared" si="0"/>
        <v>1610500</v>
      </c>
      <c r="M7" s="253">
        <f t="shared" si="0"/>
        <v>1336000</v>
      </c>
      <c r="N7" s="253">
        <f t="shared" si="0"/>
        <v>1132000</v>
      </c>
      <c r="O7" s="253">
        <f t="shared" si="0"/>
        <v>928000</v>
      </c>
      <c r="P7" s="253">
        <f t="shared" si="0"/>
        <v>724000</v>
      </c>
      <c r="Q7" s="253">
        <f t="shared" si="0"/>
        <v>520000</v>
      </c>
      <c r="R7" s="253">
        <f t="shared" si="0"/>
        <v>260000</v>
      </c>
    </row>
    <row r="8" spans="1:18" s="6" customFormat="1" ht="37.5" customHeight="1">
      <c r="A8" s="251" t="s">
        <v>157</v>
      </c>
      <c r="B8" s="248" t="s">
        <v>382</v>
      </c>
      <c r="C8" s="260">
        <f>C9+C10+C11</f>
        <v>4618964.49</v>
      </c>
      <c r="D8" s="240"/>
      <c r="E8" s="254">
        <f aca="true" t="shared" si="1" ref="E8:R8">E9+E10+E11</f>
        <v>4640000</v>
      </c>
      <c r="F8" s="254">
        <f t="shared" si="1"/>
        <v>6475415</v>
      </c>
      <c r="G8" s="254">
        <f t="shared" si="1"/>
        <v>5739000</v>
      </c>
      <c r="H8" s="254">
        <f t="shared" si="1"/>
        <v>4853000</v>
      </c>
      <c r="I8" s="254">
        <f t="shared" si="1"/>
        <v>3967000</v>
      </c>
      <c r="J8" s="254">
        <f t="shared" si="1"/>
        <v>3079000</v>
      </c>
      <c r="K8" s="254">
        <f t="shared" si="1"/>
        <v>2191000</v>
      </c>
      <c r="L8" s="254">
        <f t="shared" si="1"/>
        <v>1610500</v>
      </c>
      <c r="M8" s="254">
        <f t="shared" si="1"/>
        <v>1336000</v>
      </c>
      <c r="N8" s="254">
        <f t="shared" si="1"/>
        <v>1132000</v>
      </c>
      <c r="O8" s="254">
        <f t="shared" si="1"/>
        <v>928000</v>
      </c>
      <c r="P8" s="254">
        <f t="shared" si="1"/>
        <v>724000</v>
      </c>
      <c r="Q8" s="254">
        <f t="shared" si="1"/>
        <v>520000</v>
      </c>
      <c r="R8" s="254">
        <f t="shared" si="1"/>
        <v>260000</v>
      </c>
    </row>
    <row r="9" spans="1:18" s="6" customFormat="1" ht="15" customHeight="1">
      <c r="A9" s="246" t="s">
        <v>178</v>
      </c>
      <c r="B9" s="249" t="s">
        <v>179</v>
      </c>
      <c r="C9" s="260">
        <v>4618964.49</v>
      </c>
      <c r="D9" s="240"/>
      <c r="E9" s="254">
        <v>4640000</v>
      </c>
      <c r="F9" s="254">
        <v>6475415</v>
      </c>
      <c r="G9" s="254">
        <v>5739000</v>
      </c>
      <c r="H9" s="254">
        <v>4853000</v>
      </c>
      <c r="I9" s="254">
        <v>3967000</v>
      </c>
      <c r="J9" s="254">
        <v>3079000</v>
      </c>
      <c r="K9" s="254">
        <v>2191000</v>
      </c>
      <c r="L9" s="254">
        <v>1610500</v>
      </c>
      <c r="M9" s="254">
        <v>1336000</v>
      </c>
      <c r="N9" s="254">
        <v>1132000</v>
      </c>
      <c r="O9" s="254">
        <v>928000</v>
      </c>
      <c r="P9" s="254">
        <v>724000</v>
      </c>
      <c r="Q9" s="254">
        <v>520000</v>
      </c>
      <c r="R9" s="254">
        <v>260000</v>
      </c>
    </row>
    <row r="10" spans="1:18" s="6" customFormat="1" ht="15" customHeight="1">
      <c r="A10" s="246" t="s">
        <v>180</v>
      </c>
      <c r="B10" s="249" t="s">
        <v>181</v>
      </c>
      <c r="C10" s="254">
        <v>0</v>
      </c>
      <c r="D10" s="240"/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</row>
    <row r="11" spans="1:18" s="6" customFormat="1" ht="15" customHeight="1">
      <c r="A11" s="246" t="s">
        <v>182</v>
      </c>
      <c r="B11" s="249" t="s">
        <v>183</v>
      </c>
      <c r="C11" s="254">
        <v>0</v>
      </c>
      <c r="D11" s="240"/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</row>
    <row r="12" spans="1:18" s="6" customFormat="1" ht="36.75" customHeight="1">
      <c r="A12" s="251" t="s">
        <v>163</v>
      </c>
      <c r="B12" s="248" t="s">
        <v>184</v>
      </c>
      <c r="C12" s="254">
        <f>C13+C14+C15+C16</f>
        <v>600000</v>
      </c>
      <c r="D12" s="240"/>
      <c r="E12" s="254">
        <f aca="true" t="shared" si="2" ref="E12:R12">E13+E14+E15+E16</f>
        <v>2614415</v>
      </c>
      <c r="F12" s="254">
        <f>F13+F14+F15+F16</f>
        <v>0</v>
      </c>
      <c r="G12" s="254">
        <f t="shared" si="2"/>
        <v>0</v>
      </c>
      <c r="H12" s="254">
        <f t="shared" si="2"/>
        <v>0</v>
      </c>
      <c r="I12" s="254">
        <f t="shared" si="2"/>
        <v>0</v>
      </c>
      <c r="J12" s="254">
        <f t="shared" si="2"/>
        <v>0</v>
      </c>
      <c r="K12" s="254">
        <f t="shared" si="2"/>
        <v>0</v>
      </c>
      <c r="L12" s="254">
        <f t="shared" si="2"/>
        <v>0</v>
      </c>
      <c r="M12" s="254">
        <f t="shared" si="2"/>
        <v>0</v>
      </c>
      <c r="N12" s="254">
        <f t="shared" si="2"/>
        <v>0</v>
      </c>
      <c r="O12" s="254">
        <f t="shared" si="2"/>
        <v>0</v>
      </c>
      <c r="P12" s="254">
        <f t="shared" si="2"/>
        <v>0</v>
      </c>
      <c r="Q12" s="254">
        <f t="shared" si="2"/>
        <v>0</v>
      </c>
      <c r="R12" s="254">
        <f t="shared" si="2"/>
        <v>0</v>
      </c>
    </row>
    <row r="13" spans="1:18" s="6" customFormat="1" ht="15" customHeight="1">
      <c r="A13" s="246" t="s">
        <v>178</v>
      </c>
      <c r="B13" s="249" t="s">
        <v>185</v>
      </c>
      <c r="C13" s="254">
        <v>600000</v>
      </c>
      <c r="D13" s="240"/>
      <c r="E13" s="254">
        <v>2614415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</row>
    <row r="14" spans="1:18" s="6" customFormat="1" ht="15" customHeight="1">
      <c r="A14" s="246" t="s">
        <v>180</v>
      </c>
      <c r="B14" s="249" t="s">
        <v>186</v>
      </c>
      <c r="C14" s="254">
        <v>0</v>
      </c>
      <c r="D14" s="240"/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</row>
    <row r="15" spans="1:18" s="6" customFormat="1" ht="15" customHeight="1">
      <c r="A15" s="246"/>
      <c r="B15" s="249" t="s">
        <v>385</v>
      </c>
      <c r="C15" s="254">
        <v>0</v>
      </c>
      <c r="D15" s="240"/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</row>
    <row r="16" spans="1:18" s="6" customFormat="1" ht="15" customHeight="1">
      <c r="A16" s="246" t="s">
        <v>182</v>
      </c>
      <c r="B16" s="249" t="s">
        <v>151</v>
      </c>
      <c r="C16" s="254">
        <v>0</v>
      </c>
      <c r="D16" s="240"/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</row>
    <row r="17" spans="1:18" s="6" customFormat="1" ht="36.75" customHeight="1">
      <c r="A17" s="251" t="s">
        <v>164</v>
      </c>
      <c r="B17" s="248" t="s">
        <v>187</v>
      </c>
      <c r="C17" s="255">
        <f>C18+C19</f>
        <v>0</v>
      </c>
      <c r="D17" s="241"/>
      <c r="E17" s="255">
        <f aca="true" t="shared" si="3" ref="E17:R17">E18+E19</f>
        <v>0</v>
      </c>
      <c r="F17" s="255">
        <f t="shared" si="3"/>
        <v>0</v>
      </c>
      <c r="G17" s="255">
        <f t="shared" si="3"/>
        <v>0</v>
      </c>
      <c r="H17" s="255">
        <f t="shared" si="3"/>
        <v>0</v>
      </c>
      <c r="I17" s="255">
        <f t="shared" si="3"/>
        <v>0</v>
      </c>
      <c r="J17" s="255">
        <f t="shared" si="3"/>
        <v>0</v>
      </c>
      <c r="K17" s="255">
        <f t="shared" si="3"/>
        <v>0</v>
      </c>
      <c r="L17" s="255">
        <f t="shared" si="3"/>
        <v>0</v>
      </c>
      <c r="M17" s="255">
        <f t="shared" si="3"/>
        <v>0</v>
      </c>
      <c r="N17" s="255">
        <f t="shared" si="3"/>
        <v>0</v>
      </c>
      <c r="O17" s="255">
        <f t="shared" si="3"/>
        <v>0</v>
      </c>
      <c r="P17" s="255">
        <f t="shared" si="3"/>
        <v>0</v>
      </c>
      <c r="Q17" s="255">
        <f t="shared" si="3"/>
        <v>0</v>
      </c>
      <c r="R17" s="255">
        <f t="shared" si="3"/>
        <v>0</v>
      </c>
    </row>
    <row r="18" spans="1:18" s="6" customFormat="1" ht="15" customHeight="1">
      <c r="A18" s="246" t="s">
        <v>178</v>
      </c>
      <c r="B18" s="249" t="s">
        <v>188</v>
      </c>
      <c r="C18" s="256">
        <v>0</v>
      </c>
      <c r="D18" s="242"/>
      <c r="E18" s="256">
        <v>0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</row>
    <row r="19" spans="1:18" s="6" customFormat="1" ht="15" customHeight="1">
      <c r="A19" s="246" t="s">
        <v>180</v>
      </c>
      <c r="B19" s="249" t="s">
        <v>189</v>
      </c>
      <c r="C19" s="256">
        <v>0</v>
      </c>
      <c r="D19" s="242"/>
      <c r="E19" s="256">
        <v>0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</row>
    <row r="20" spans="1:18" s="237" customFormat="1" ht="22.5" customHeight="1">
      <c r="A20" s="250">
        <v>2</v>
      </c>
      <c r="B20" s="247" t="s">
        <v>190</v>
      </c>
      <c r="C20" s="259">
        <f>C21+C25+C26</f>
        <v>750775.49</v>
      </c>
      <c r="D20" s="239"/>
      <c r="E20" s="253">
        <f aca="true" t="shared" si="4" ref="E20:R20">E21+E25+E26</f>
        <v>934532</v>
      </c>
      <c r="F20" s="253">
        <f t="shared" si="4"/>
        <v>955291</v>
      </c>
      <c r="G20" s="253">
        <f t="shared" si="4"/>
        <v>1080362</v>
      </c>
      <c r="H20" s="253">
        <f t="shared" si="4"/>
        <v>1050611</v>
      </c>
      <c r="I20" s="253">
        <f t="shared" si="4"/>
        <v>1022860</v>
      </c>
      <c r="J20" s="253">
        <f t="shared" si="4"/>
        <v>993043</v>
      </c>
      <c r="K20" s="253">
        <f t="shared" si="4"/>
        <v>655725</v>
      </c>
      <c r="L20" s="253">
        <f t="shared" si="4"/>
        <v>330398</v>
      </c>
      <c r="M20" s="253">
        <f t="shared" si="4"/>
        <v>250760</v>
      </c>
      <c r="N20" s="253">
        <f t="shared" si="4"/>
        <v>243620</v>
      </c>
      <c r="O20" s="253">
        <f t="shared" si="4"/>
        <v>236480</v>
      </c>
      <c r="P20" s="253">
        <f t="shared" si="4"/>
        <v>229340</v>
      </c>
      <c r="Q20" s="253">
        <f t="shared" si="4"/>
        <v>278200</v>
      </c>
      <c r="R20" s="253">
        <f t="shared" si="4"/>
        <v>269100</v>
      </c>
    </row>
    <row r="21" spans="1:18" s="9" customFormat="1" ht="36" customHeight="1">
      <c r="A21" s="250" t="s">
        <v>167</v>
      </c>
      <c r="B21" s="247" t="s">
        <v>191</v>
      </c>
      <c r="C21" s="261">
        <f>C22+C23+C24</f>
        <v>578964.49</v>
      </c>
      <c r="D21" s="243"/>
      <c r="E21" s="257">
        <f aca="true" t="shared" si="5" ref="E21:R21">E22+E23+E24</f>
        <v>779000</v>
      </c>
      <c r="F21" s="257">
        <f t="shared" si="5"/>
        <v>736415</v>
      </c>
      <c r="G21" s="257">
        <f t="shared" si="5"/>
        <v>886000</v>
      </c>
      <c r="H21" s="257">
        <f t="shared" si="5"/>
        <v>886000</v>
      </c>
      <c r="I21" s="257">
        <f t="shared" si="5"/>
        <v>888000</v>
      </c>
      <c r="J21" s="257">
        <f t="shared" si="5"/>
        <v>888000</v>
      </c>
      <c r="K21" s="257">
        <f t="shared" si="5"/>
        <v>580500</v>
      </c>
      <c r="L21" s="257">
        <f t="shared" si="5"/>
        <v>274500</v>
      </c>
      <c r="M21" s="257">
        <f t="shared" si="5"/>
        <v>204000</v>
      </c>
      <c r="N21" s="257">
        <f t="shared" si="5"/>
        <v>204000</v>
      </c>
      <c r="O21" s="257">
        <f t="shared" si="5"/>
        <v>204000</v>
      </c>
      <c r="P21" s="257">
        <f t="shared" si="5"/>
        <v>204000</v>
      </c>
      <c r="Q21" s="257">
        <f t="shared" si="5"/>
        <v>260000</v>
      </c>
      <c r="R21" s="257">
        <f t="shared" si="5"/>
        <v>260000</v>
      </c>
    </row>
    <row r="22" spans="1:18" s="6" customFormat="1" ht="15" customHeight="1">
      <c r="A22" s="246" t="s">
        <v>178</v>
      </c>
      <c r="B22" s="249" t="s">
        <v>192</v>
      </c>
      <c r="C22" s="260">
        <v>578964.49</v>
      </c>
      <c r="D22" s="240"/>
      <c r="E22" s="257">
        <v>779000</v>
      </c>
      <c r="F22" s="257">
        <v>736415</v>
      </c>
      <c r="G22" s="257">
        <v>886000</v>
      </c>
      <c r="H22" s="257">
        <v>886000</v>
      </c>
      <c r="I22" s="257">
        <v>888000</v>
      </c>
      <c r="J22" s="257">
        <v>888000</v>
      </c>
      <c r="K22" s="257">
        <v>580500</v>
      </c>
      <c r="L22" s="257">
        <v>274500</v>
      </c>
      <c r="M22" s="257">
        <v>204000</v>
      </c>
      <c r="N22" s="257">
        <v>204000</v>
      </c>
      <c r="O22" s="257">
        <v>204000</v>
      </c>
      <c r="P22" s="257">
        <v>204000</v>
      </c>
      <c r="Q22" s="257">
        <v>260000</v>
      </c>
      <c r="R22" s="257">
        <v>260000</v>
      </c>
    </row>
    <row r="23" spans="1:18" s="6" customFormat="1" ht="14.25" customHeight="1">
      <c r="A23" s="246" t="s">
        <v>180</v>
      </c>
      <c r="B23" s="249" t="s">
        <v>193</v>
      </c>
      <c r="C23" s="254">
        <v>0</v>
      </c>
      <c r="D23" s="240"/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</row>
    <row r="24" spans="1:18" s="6" customFormat="1" ht="15" customHeight="1">
      <c r="A24" s="246" t="s">
        <v>182</v>
      </c>
      <c r="B24" s="249" t="s">
        <v>194</v>
      </c>
      <c r="C24" s="254">
        <v>0</v>
      </c>
      <c r="D24" s="240"/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</row>
    <row r="25" spans="1:18" s="6" customFormat="1" ht="36.75" customHeight="1">
      <c r="A25" s="251" t="s">
        <v>168</v>
      </c>
      <c r="B25" s="248" t="s">
        <v>195</v>
      </c>
      <c r="C25" s="254">
        <v>0</v>
      </c>
      <c r="D25" s="240"/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</row>
    <row r="26" spans="1:18" s="6" customFormat="1" ht="14.25" customHeight="1">
      <c r="A26" s="251" t="s">
        <v>196</v>
      </c>
      <c r="B26" s="248" t="s">
        <v>197</v>
      </c>
      <c r="C26" s="254">
        <v>171811</v>
      </c>
      <c r="D26" s="240"/>
      <c r="E26" s="254">
        <v>155532</v>
      </c>
      <c r="F26" s="254">
        <v>218876</v>
      </c>
      <c r="G26" s="254">
        <v>194362</v>
      </c>
      <c r="H26" s="254">
        <v>164611</v>
      </c>
      <c r="I26" s="254">
        <v>134860</v>
      </c>
      <c r="J26" s="254">
        <v>105043</v>
      </c>
      <c r="K26" s="254">
        <v>75225</v>
      </c>
      <c r="L26" s="254">
        <v>55898</v>
      </c>
      <c r="M26" s="254">
        <v>46760</v>
      </c>
      <c r="N26" s="254">
        <v>39620</v>
      </c>
      <c r="O26" s="254">
        <v>32480</v>
      </c>
      <c r="P26" s="254">
        <v>25340</v>
      </c>
      <c r="Q26" s="254">
        <v>18200</v>
      </c>
      <c r="R26" s="254">
        <v>9100</v>
      </c>
    </row>
    <row r="27" spans="1:18" s="237" customFormat="1" ht="22.5" customHeight="1">
      <c r="A27" s="250" t="s">
        <v>41</v>
      </c>
      <c r="B27" s="247" t="s">
        <v>198</v>
      </c>
      <c r="C27" s="253">
        <v>14756111</v>
      </c>
      <c r="D27" s="239"/>
      <c r="E27" s="253">
        <v>16014956</v>
      </c>
      <c r="F27" s="253">
        <v>16230850</v>
      </c>
      <c r="G27" s="253">
        <v>16421900</v>
      </c>
      <c r="H27" s="253">
        <v>16589208</v>
      </c>
      <c r="I27" s="253">
        <v>16728642</v>
      </c>
      <c r="J27" s="253">
        <v>16921803</v>
      </c>
      <c r="K27" s="253">
        <v>17011910</v>
      </c>
      <c r="L27" s="253">
        <v>17192858</v>
      </c>
      <c r="M27" s="253">
        <v>17320411</v>
      </c>
      <c r="N27" s="253">
        <v>17501820</v>
      </c>
      <c r="O27" s="253">
        <v>17797804</v>
      </c>
      <c r="P27" s="253">
        <v>17908402</v>
      </c>
      <c r="Q27" s="253">
        <v>17999823</v>
      </c>
      <c r="R27" s="253">
        <v>18209015</v>
      </c>
    </row>
    <row r="28" spans="1:18" s="238" customFormat="1" ht="22.5" customHeight="1">
      <c r="A28" s="250" t="s">
        <v>49</v>
      </c>
      <c r="B28" s="247" t="s">
        <v>199</v>
      </c>
      <c r="C28" s="253">
        <v>16827440</v>
      </c>
      <c r="D28" s="239"/>
      <c r="E28" s="253">
        <v>18629371</v>
      </c>
      <c r="F28" s="253">
        <v>15270030</v>
      </c>
      <c r="G28" s="253">
        <v>15339399</v>
      </c>
      <c r="H28" s="253">
        <v>15535196</v>
      </c>
      <c r="I28" s="253">
        <v>15702764</v>
      </c>
      <c r="J28" s="253">
        <v>15925968</v>
      </c>
      <c r="K28" s="253">
        <v>16352636</v>
      </c>
      <c r="L28" s="253">
        <v>16842257</v>
      </c>
      <c r="M28" s="253">
        <v>17057581</v>
      </c>
      <c r="N28" s="253">
        <v>17251039</v>
      </c>
      <c r="O28" s="253">
        <v>17556945</v>
      </c>
      <c r="P28" s="253">
        <v>17669185</v>
      </c>
      <c r="Q28" s="253">
        <v>17699000</v>
      </c>
      <c r="R28" s="253">
        <v>17903519</v>
      </c>
    </row>
    <row r="29" spans="1:18" s="238" customFormat="1" ht="21.75" customHeight="1">
      <c r="A29" s="250" t="s">
        <v>52</v>
      </c>
      <c r="B29" s="247" t="s">
        <v>200</v>
      </c>
      <c r="C29" s="253">
        <f>C27-C28</f>
        <v>-2071329</v>
      </c>
      <c r="D29" s="239"/>
      <c r="E29" s="253">
        <f aca="true" t="shared" si="6" ref="E29:R29">E27-E28</f>
        <v>-2614415</v>
      </c>
      <c r="F29" s="253">
        <f t="shared" si="6"/>
        <v>960820</v>
      </c>
      <c r="G29" s="253">
        <f t="shared" si="6"/>
        <v>1082501</v>
      </c>
      <c r="H29" s="253">
        <f t="shared" si="6"/>
        <v>1054012</v>
      </c>
      <c r="I29" s="253">
        <f t="shared" si="6"/>
        <v>1025878</v>
      </c>
      <c r="J29" s="253">
        <f t="shared" si="6"/>
        <v>995835</v>
      </c>
      <c r="K29" s="253">
        <f t="shared" si="6"/>
        <v>659274</v>
      </c>
      <c r="L29" s="253">
        <f t="shared" si="6"/>
        <v>350601</v>
      </c>
      <c r="M29" s="253">
        <f t="shared" si="6"/>
        <v>262830</v>
      </c>
      <c r="N29" s="253">
        <f t="shared" si="6"/>
        <v>250781</v>
      </c>
      <c r="O29" s="253">
        <f t="shared" si="6"/>
        <v>240859</v>
      </c>
      <c r="P29" s="253">
        <f t="shared" si="6"/>
        <v>239217</v>
      </c>
      <c r="Q29" s="253">
        <f t="shared" si="6"/>
        <v>300823</v>
      </c>
      <c r="R29" s="253">
        <f t="shared" si="6"/>
        <v>305496</v>
      </c>
    </row>
    <row r="30" spans="1:18" s="237" customFormat="1" ht="13.5" customHeight="1">
      <c r="A30" s="250" t="s">
        <v>55</v>
      </c>
      <c r="B30" s="247" t="s">
        <v>201</v>
      </c>
      <c r="C30" s="253"/>
      <c r="D30" s="239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</row>
    <row r="31" spans="1:18" s="6" customFormat="1" ht="24" customHeight="1">
      <c r="A31" s="251" t="s">
        <v>202</v>
      </c>
      <c r="B31" s="248" t="s">
        <v>384</v>
      </c>
      <c r="C31" s="258">
        <f>(C7-C22-C23-C25)/C27*100</f>
        <v>31.444599461199502</v>
      </c>
      <c r="D31" s="244"/>
      <c r="E31" s="258">
        <f aca="true" t="shared" si="7" ref="E31:R31">(E7-E22-E23-E25)/E27*100</f>
        <v>40.43354849054846</v>
      </c>
      <c r="F31" s="258">
        <f t="shared" si="7"/>
        <v>35.35859181743408</v>
      </c>
      <c r="G31" s="258">
        <f t="shared" si="7"/>
        <v>29.55200068201609</v>
      </c>
      <c r="H31" s="258">
        <f t="shared" si="7"/>
        <v>23.913136781454543</v>
      </c>
      <c r="I31" s="258">
        <f t="shared" si="7"/>
        <v>18.405558562374637</v>
      </c>
      <c r="J31" s="258">
        <f t="shared" si="7"/>
        <v>12.947792856352244</v>
      </c>
      <c r="K31" s="258">
        <f t="shared" si="7"/>
        <v>9.466897015091192</v>
      </c>
      <c r="L31" s="258">
        <f t="shared" si="7"/>
        <v>7.770668495022759</v>
      </c>
      <c r="M31" s="258">
        <f t="shared" si="7"/>
        <v>6.535641677325094</v>
      </c>
      <c r="N31" s="258">
        <f t="shared" si="7"/>
        <v>5.3023057030640235</v>
      </c>
      <c r="O31" s="258">
        <f t="shared" si="7"/>
        <v>4.067917592529955</v>
      </c>
      <c r="P31" s="258">
        <f t="shared" si="7"/>
        <v>2.9036649947884796</v>
      </c>
      <c r="Q31" s="258">
        <f t="shared" si="7"/>
        <v>1.4444586482878192</v>
      </c>
      <c r="R31" s="258">
        <f t="shared" si="7"/>
        <v>0</v>
      </c>
    </row>
    <row r="32" spans="1:18" s="6" customFormat="1" ht="25.5" customHeight="1">
      <c r="A32" s="251" t="s">
        <v>203</v>
      </c>
      <c r="B32" s="248" t="s">
        <v>383</v>
      </c>
      <c r="C32" s="258">
        <f>(C8+C12-C22-C23)/C27*100</f>
        <v>31.444599461199502</v>
      </c>
      <c r="D32" s="244"/>
      <c r="E32" s="258">
        <f aca="true" t="shared" si="8" ref="E32:R32">(E8+E12-E22-E23)/E27*100</f>
        <v>40.43354849054846</v>
      </c>
      <c r="F32" s="258">
        <f t="shared" si="8"/>
        <v>35.35859181743408</v>
      </c>
      <c r="G32" s="258">
        <f t="shared" si="8"/>
        <v>29.55200068201609</v>
      </c>
      <c r="H32" s="258">
        <f t="shared" si="8"/>
        <v>23.913136781454543</v>
      </c>
      <c r="I32" s="258">
        <f t="shared" si="8"/>
        <v>18.405558562374637</v>
      </c>
      <c r="J32" s="258">
        <f t="shared" si="8"/>
        <v>12.947792856352244</v>
      </c>
      <c r="K32" s="258">
        <f t="shared" si="8"/>
        <v>9.466897015091192</v>
      </c>
      <c r="L32" s="258">
        <f t="shared" si="8"/>
        <v>7.770668495022759</v>
      </c>
      <c r="M32" s="258">
        <f t="shared" si="8"/>
        <v>6.535641677325094</v>
      </c>
      <c r="N32" s="258">
        <f t="shared" si="8"/>
        <v>5.3023057030640235</v>
      </c>
      <c r="O32" s="258">
        <f t="shared" si="8"/>
        <v>4.067917592529955</v>
      </c>
      <c r="P32" s="258">
        <f t="shared" si="8"/>
        <v>2.9036649947884796</v>
      </c>
      <c r="Q32" s="258">
        <f t="shared" si="8"/>
        <v>1.4444586482878192</v>
      </c>
      <c r="R32" s="258">
        <f t="shared" si="8"/>
        <v>0</v>
      </c>
    </row>
    <row r="33" spans="1:18" s="6" customFormat="1" ht="24.75" customHeight="1">
      <c r="A33" s="251" t="s">
        <v>204</v>
      </c>
      <c r="B33" s="248" t="s">
        <v>380</v>
      </c>
      <c r="C33" s="258">
        <f>C20/C27*100</f>
        <v>5.087895381106851</v>
      </c>
      <c r="D33" s="244"/>
      <c r="E33" s="258">
        <f aca="true" t="shared" si="9" ref="E33:R33">E20/E27*100</f>
        <v>5.835370387530256</v>
      </c>
      <c r="F33" s="258">
        <f t="shared" si="9"/>
        <v>5.885649858140516</v>
      </c>
      <c r="G33" s="258">
        <f t="shared" si="9"/>
        <v>6.578788081768858</v>
      </c>
      <c r="H33" s="258">
        <f t="shared" si="9"/>
        <v>6.333099205218236</v>
      </c>
      <c r="I33" s="258">
        <f t="shared" si="9"/>
        <v>6.114423394319754</v>
      </c>
      <c r="J33" s="258">
        <f t="shared" si="9"/>
        <v>5.868423122524237</v>
      </c>
      <c r="K33" s="258">
        <f t="shared" si="9"/>
        <v>3.854505461173966</v>
      </c>
      <c r="L33" s="258">
        <f t="shared" si="9"/>
        <v>1.921716563936025</v>
      </c>
      <c r="M33" s="258">
        <f t="shared" si="9"/>
        <v>1.4477716492986223</v>
      </c>
      <c r="N33" s="258">
        <f t="shared" si="9"/>
        <v>1.3919695208841139</v>
      </c>
      <c r="O33" s="258">
        <f t="shared" si="9"/>
        <v>1.328703249007574</v>
      </c>
      <c r="P33" s="258">
        <f t="shared" si="9"/>
        <v>1.280627942124596</v>
      </c>
      <c r="Q33" s="258">
        <f t="shared" si="9"/>
        <v>1.5455707536679666</v>
      </c>
      <c r="R33" s="258">
        <f t="shared" si="9"/>
        <v>1.4778394108632456</v>
      </c>
    </row>
    <row r="34" spans="1:18" s="6" customFormat="1" ht="25.5" customHeight="1">
      <c r="A34" s="251" t="s">
        <v>205</v>
      </c>
      <c r="B34" s="248" t="s">
        <v>381</v>
      </c>
      <c r="C34" s="258">
        <f>(C21+C26)/C27*100</f>
        <v>5.087895381106851</v>
      </c>
      <c r="D34" s="244"/>
      <c r="E34" s="258">
        <f aca="true" t="shared" si="10" ref="E34:R34">(E21+E26)/E27*100</f>
        <v>5.835370387530256</v>
      </c>
      <c r="F34" s="258">
        <f t="shared" si="10"/>
        <v>5.885649858140516</v>
      </c>
      <c r="G34" s="258">
        <f t="shared" si="10"/>
        <v>6.578788081768858</v>
      </c>
      <c r="H34" s="258">
        <f t="shared" si="10"/>
        <v>6.333099205218236</v>
      </c>
      <c r="I34" s="258">
        <f t="shared" si="10"/>
        <v>6.114423394319754</v>
      </c>
      <c r="J34" s="258">
        <f t="shared" si="10"/>
        <v>5.868423122524237</v>
      </c>
      <c r="K34" s="258">
        <f t="shared" si="10"/>
        <v>3.854505461173966</v>
      </c>
      <c r="L34" s="258">
        <f t="shared" si="10"/>
        <v>1.921716563936025</v>
      </c>
      <c r="M34" s="258">
        <f t="shared" si="10"/>
        <v>1.4477716492986223</v>
      </c>
      <c r="N34" s="258">
        <f t="shared" si="10"/>
        <v>1.3919695208841139</v>
      </c>
      <c r="O34" s="258">
        <f t="shared" si="10"/>
        <v>1.328703249007574</v>
      </c>
      <c r="P34" s="258">
        <f t="shared" si="10"/>
        <v>1.280627942124596</v>
      </c>
      <c r="Q34" s="258">
        <f t="shared" si="10"/>
        <v>1.5455707536679666</v>
      </c>
      <c r="R34" s="258">
        <f t="shared" si="10"/>
        <v>1.4778394108632456</v>
      </c>
    </row>
    <row r="35" ht="17.25" customHeight="1">
      <c r="A35" s="252" t="s">
        <v>208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G120" sqref="G120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8" customWidth="1"/>
    <col min="6" max="6" width="13.00390625" style="208" customWidth="1"/>
    <col min="7" max="7" width="11.57421875" style="208" customWidth="1"/>
    <col min="8" max="8" width="10.8515625" style="208" customWidth="1"/>
    <col min="9" max="9" width="10.421875" style="208" customWidth="1"/>
    <col min="10" max="12" width="9.140625" style="208" customWidth="1"/>
  </cols>
  <sheetData>
    <row r="1" spans="1:12" ht="15" customHeight="1">
      <c r="A1" s="21"/>
      <c r="B1" s="22"/>
      <c r="C1" s="22"/>
      <c r="D1" s="22"/>
      <c r="E1" s="206"/>
      <c r="F1" s="206"/>
      <c r="G1" s="207"/>
      <c r="H1" s="206"/>
      <c r="I1" s="382" t="s">
        <v>33</v>
      </c>
      <c r="J1" s="382"/>
      <c r="K1" s="382"/>
      <c r="L1" s="382"/>
    </row>
    <row r="2" spans="1:12" ht="15" customHeight="1">
      <c r="A2" s="21"/>
      <c r="B2" s="22"/>
      <c r="C2" s="22"/>
      <c r="D2" s="22"/>
      <c r="E2" s="206"/>
      <c r="F2" s="206"/>
      <c r="G2" s="207"/>
      <c r="H2" s="206"/>
      <c r="L2" s="372" t="s">
        <v>548</v>
      </c>
    </row>
    <row r="3" spans="1:8" ht="12.75">
      <c r="A3" s="4"/>
      <c r="B3" s="4"/>
      <c r="C3" s="4"/>
      <c r="D3" s="4"/>
      <c r="E3" s="209" t="s">
        <v>20</v>
      </c>
      <c r="G3" s="207"/>
      <c r="H3" s="203"/>
    </row>
    <row r="4" spans="1:12" s="6" customFormat="1" ht="20.25" customHeight="1">
      <c r="A4" s="414" t="s">
        <v>0</v>
      </c>
      <c r="B4" s="414" t="s">
        <v>8</v>
      </c>
      <c r="C4" s="414" t="s">
        <v>10</v>
      </c>
      <c r="D4" s="414" t="s">
        <v>1</v>
      </c>
      <c r="E4" s="407" t="s">
        <v>13</v>
      </c>
      <c r="F4" s="412" t="s">
        <v>11</v>
      </c>
      <c r="G4" s="413"/>
      <c r="H4" s="407" t="s">
        <v>14</v>
      </c>
      <c r="I4" s="407" t="s">
        <v>15</v>
      </c>
      <c r="J4" s="407" t="s">
        <v>17</v>
      </c>
      <c r="K4" s="407" t="s">
        <v>18</v>
      </c>
      <c r="L4" s="407" t="s">
        <v>19</v>
      </c>
    </row>
    <row r="5" spans="1:12" s="6" customFormat="1" ht="75" customHeight="1">
      <c r="A5" s="415"/>
      <c r="B5" s="415"/>
      <c r="C5" s="415"/>
      <c r="D5" s="415"/>
      <c r="E5" s="408"/>
      <c r="F5" s="204" t="s">
        <v>21</v>
      </c>
      <c r="G5" s="204" t="s">
        <v>16</v>
      </c>
      <c r="H5" s="408"/>
      <c r="I5" s="408"/>
      <c r="J5" s="408"/>
      <c r="K5" s="408"/>
      <c r="L5" s="40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10">
        <v>5</v>
      </c>
      <c r="F6" s="210">
        <v>6</v>
      </c>
      <c r="G6" s="210">
        <v>7</v>
      </c>
      <c r="H6" s="210">
        <v>8</v>
      </c>
      <c r="I6" s="210">
        <v>9</v>
      </c>
      <c r="J6" s="210">
        <v>10</v>
      </c>
      <c r="K6" s="210">
        <v>11</v>
      </c>
      <c r="L6" s="210">
        <v>12</v>
      </c>
    </row>
    <row r="7" spans="1:12" s="6" customFormat="1" ht="12.75">
      <c r="A7" s="191" t="s">
        <v>227</v>
      </c>
      <c r="B7" s="191"/>
      <c r="C7" s="199" t="s">
        <v>229</v>
      </c>
      <c r="D7" s="196">
        <v>25265</v>
      </c>
      <c r="E7" s="196">
        <v>25265</v>
      </c>
      <c r="F7" s="196">
        <f>F9</f>
        <v>0</v>
      </c>
      <c r="G7" s="196">
        <v>25265</v>
      </c>
      <c r="H7" s="196">
        <f>H9</f>
        <v>0</v>
      </c>
      <c r="I7" s="196">
        <f>I9</f>
        <v>0</v>
      </c>
      <c r="J7" s="196">
        <f>J9</f>
        <v>0</v>
      </c>
      <c r="K7" s="196">
        <f>K9</f>
        <v>0</v>
      </c>
      <c r="L7" s="196">
        <f>L9</f>
        <v>0</v>
      </c>
    </row>
    <row r="8" spans="1:12" s="6" customFormat="1" ht="28.5" customHeight="1" hidden="1">
      <c r="A8" s="119"/>
      <c r="B8" s="119" t="s">
        <v>267</v>
      </c>
      <c r="C8" s="129" t="s">
        <v>268</v>
      </c>
      <c r="D8" s="190">
        <v>0</v>
      </c>
      <c r="E8" s="205"/>
      <c r="F8" s="205"/>
      <c r="G8" s="205"/>
      <c r="H8" s="205"/>
      <c r="I8" s="205"/>
      <c r="J8" s="205"/>
      <c r="K8" s="205"/>
      <c r="L8" s="205"/>
    </row>
    <row r="9" spans="1:12" s="6" customFormat="1" ht="12.75">
      <c r="A9" s="119"/>
      <c r="B9" s="119" t="s">
        <v>299</v>
      </c>
      <c r="C9" s="120" t="s">
        <v>300</v>
      </c>
      <c r="D9" s="197">
        <v>25252</v>
      </c>
      <c r="E9" s="205">
        <v>25252</v>
      </c>
      <c r="F9" s="205">
        <v>0</v>
      </c>
      <c r="G9" s="205">
        <v>25252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90">
        <v>0</v>
      </c>
      <c r="E10" s="205"/>
      <c r="F10" s="205"/>
      <c r="G10" s="205"/>
      <c r="H10" s="205"/>
      <c r="I10" s="205"/>
      <c r="J10" s="205"/>
      <c r="K10" s="205"/>
      <c r="L10" s="205"/>
    </row>
    <row r="11" spans="1:12" s="6" customFormat="1" ht="14.25" customHeight="1" hidden="1">
      <c r="A11" s="126" t="s">
        <v>271</v>
      </c>
      <c r="B11" s="126"/>
      <c r="C11" s="198" t="s">
        <v>286</v>
      </c>
      <c r="D11" s="196">
        <f>D12</f>
        <v>0</v>
      </c>
      <c r="E11" s="196">
        <f>E12</f>
        <v>0</v>
      </c>
      <c r="F11" s="196">
        <f>F12</f>
        <v>0</v>
      </c>
      <c r="G11" s="196">
        <f>G12</f>
        <v>0</v>
      </c>
      <c r="H11" s="205"/>
      <c r="I11" s="205"/>
      <c r="J11" s="205"/>
      <c r="K11" s="205"/>
      <c r="L11" s="205"/>
    </row>
    <row r="12" spans="1:12" s="6" customFormat="1" ht="12.75" hidden="1">
      <c r="A12" s="119"/>
      <c r="B12" s="119" t="s">
        <v>272</v>
      </c>
      <c r="C12" s="120" t="s">
        <v>285</v>
      </c>
      <c r="D12" s="190">
        <v>0</v>
      </c>
      <c r="E12" s="205"/>
      <c r="F12" s="205"/>
      <c r="G12" s="205"/>
      <c r="H12" s="205"/>
      <c r="I12" s="205"/>
      <c r="J12" s="205"/>
      <c r="K12" s="205"/>
      <c r="L12" s="205"/>
    </row>
    <row r="13" spans="1:12" s="6" customFormat="1" ht="12.75">
      <c r="A13" s="119"/>
      <c r="B13" s="130" t="s">
        <v>464</v>
      </c>
      <c r="C13" s="291" t="s">
        <v>284</v>
      </c>
      <c r="D13" s="190">
        <v>13</v>
      </c>
      <c r="E13" s="205">
        <v>13</v>
      </c>
      <c r="F13" s="205">
        <v>0</v>
      </c>
      <c r="G13" s="205">
        <v>13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</row>
    <row r="14" spans="1:12" s="6" customFormat="1" ht="12.75">
      <c r="A14" s="126" t="s">
        <v>273</v>
      </c>
      <c r="B14" s="126"/>
      <c r="C14" s="127" t="s">
        <v>275</v>
      </c>
      <c r="D14" s="196">
        <v>313208</v>
      </c>
      <c r="E14" s="196">
        <f>G14+F14</f>
        <v>313208</v>
      </c>
      <c r="F14" s="196">
        <v>30000</v>
      </c>
      <c r="G14" s="196">
        <v>283208</v>
      </c>
      <c r="H14" s="196">
        <f>H15+H16+H17+H18</f>
        <v>0</v>
      </c>
      <c r="I14" s="196">
        <f>I15+I16+I17+I18</f>
        <v>0</v>
      </c>
      <c r="J14" s="196">
        <f>J15+J16+J17+J18</f>
        <v>0</v>
      </c>
      <c r="K14" s="196">
        <f>K15+K16+K17+K18</f>
        <v>0</v>
      </c>
      <c r="L14" s="196">
        <f>L15+L16+L17+L18</f>
        <v>0</v>
      </c>
    </row>
    <row r="15" spans="1:12" s="6" customFormat="1" ht="12.75">
      <c r="A15" s="130"/>
      <c r="B15" s="130" t="s">
        <v>433</v>
      </c>
      <c r="C15" s="291" t="s">
        <v>434</v>
      </c>
      <c r="D15" s="197">
        <f>H15+I15+J15+K15+L15+E15</f>
        <v>2998</v>
      </c>
      <c r="E15" s="205">
        <f>F15+G15</f>
        <v>2998</v>
      </c>
      <c r="F15" s="205">
        <v>0</v>
      </c>
      <c r="G15" s="197">
        <v>2998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</row>
    <row r="16" spans="1:12" s="6" customFormat="1" ht="12.75">
      <c r="A16" s="130"/>
      <c r="B16" s="130" t="s">
        <v>435</v>
      </c>
      <c r="C16" s="291" t="s">
        <v>436</v>
      </c>
      <c r="D16" s="197">
        <f>H16+I16+J16+K16+L16+E16</f>
        <v>210</v>
      </c>
      <c r="E16" s="205">
        <f>F16+G16</f>
        <v>210</v>
      </c>
      <c r="F16" s="205">
        <v>0</v>
      </c>
      <c r="G16" s="197">
        <v>210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7">
        <f>H17+I17+J17+K17+L17+E17</f>
        <v>0</v>
      </c>
      <c r="E17" s="205">
        <f>F17+G17</f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</row>
    <row r="18" spans="1:12" s="6" customFormat="1" ht="12.75">
      <c r="A18" s="119"/>
      <c r="B18" s="119" t="s">
        <v>302</v>
      </c>
      <c r="C18" s="120" t="s">
        <v>301</v>
      </c>
      <c r="D18" s="197">
        <v>310000</v>
      </c>
      <c r="E18" s="205">
        <v>310000</v>
      </c>
      <c r="F18" s="205">
        <v>30000</v>
      </c>
      <c r="G18" s="205">
        <v>280000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</row>
    <row r="19" spans="1:12" s="6" customFormat="1" ht="12.75">
      <c r="A19" s="126" t="s">
        <v>230</v>
      </c>
      <c r="B19" s="126"/>
      <c r="C19" s="127" t="s">
        <v>231</v>
      </c>
      <c r="D19" s="196">
        <f>H19+I19+J19+K19+L19+E19</f>
        <v>770880</v>
      </c>
      <c r="E19" s="196">
        <f>G19+F19</f>
        <v>770880</v>
      </c>
      <c r="F19" s="196">
        <f aca="true" t="shared" si="0" ref="F19:L19">F20</f>
        <v>0</v>
      </c>
      <c r="G19" s="196">
        <f t="shared" si="0"/>
        <v>770880</v>
      </c>
      <c r="H19" s="196">
        <f t="shared" si="0"/>
        <v>0</v>
      </c>
      <c r="I19" s="196">
        <f t="shared" si="0"/>
        <v>0</v>
      </c>
      <c r="J19" s="196">
        <f t="shared" si="0"/>
        <v>0</v>
      </c>
      <c r="K19" s="196">
        <f t="shared" si="0"/>
        <v>0</v>
      </c>
      <c r="L19" s="196">
        <f t="shared" si="0"/>
        <v>0</v>
      </c>
    </row>
    <row r="20" spans="1:12" s="6" customFormat="1" ht="14.25" customHeight="1">
      <c r="A20" s="119"/>
      <c r="B20" s="119" t="s">
        <v>303</v>
      </c>
      <c r="C20" s="129" t="s">
        <v>314</v>
      </c>
      <c r="D20" s="197">
        <v>770880</v>
      </c>
      <c r="E20" s="205">
        <v>770880</v>
      </c>
      <c r="F20" s="205">
        <v>0</v>
      </c>
      <c r="G20" s="205">
        <v>770880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</row>
    <row r="21" spans="1:12" s="6" customFormat="1" ht="12.75">
      <c r="A21" s="126" t="s">
        <v>304</v>
      </c>
      <c r="B21" s="126"/>
      <c r="C21" s="127" t="s">
        <v>305</v>
      </c>
      <c r="D21" s="196">
        <v>47000</v>
      </c>
      <c r="E21" s="196">
        <v>47000</v>
      </c>
      <c r="F21" s="196">
        <f>F22+F24+F25</f>
        <v>27000</v>
      </c>
      <c r="G21" s="196">
        <v>20000</v>
      </c>
      <c r="H21" s="196">
        <f>H22+H24+H25</f>
        <v>0</v>
      </c>
      <c r="I21" s="196">
        <f>I22+I24+I25</f>
        <v>0</v>
      </c>
      <c r="J21" s="196">
        <f>J22+J24+J25</f>
        <v>0</v>
      </c>
      <c r="K21" s="196">
        <f>K22+K24+K25</f>
        <v>0</v>
      </c>
      <c r="L21" s="196">
        <f>L22+L24+L25</f>
        <v>0</v>
      </c>
    </row>
    <row r="22" spans="1:12" s="6" customFormat="1" ht="12.75" hidden="1">
      <c r="A22" s="130"/>
      <c r="B22" s="130" t="s">
        <v>420</v>
      </c>
      <c r="C22" s="291" t="s">
        <v>424</v>
      </c>
      <c r="D22" s="197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</row>
    <row r="23" spans="1:12" s="6" customFormat="1" ht="12.75">
      <c r="A23" s="130"/>
      <c r="B23" s="130" t="s">
        <v>562</v>
      </c>
      <c r="C23" s="291" t="s">
        <v>569</v>
      </c>
      <c r="D23" s="197">
        <v>5000</v>
      </c>
      <c r="E23" s="205">
        <v>5000</v>
      </c>
      <c r="F23" s="205">
        <v>0</v>
      </c>
      <c r="G23" s="205">
        <v>5000</v>
      </c>
      <c r="H23" s="205"/>
      <c r="I23" s="205"/>
      <c r="J23" s="205"/>
      <c r="K23" s="205"/>
      <c r="L23" s="205"/>
    </row>
    <row r="24" spans="1:12" s="6" customFormat="1" ht="12.75">
      <c r="A24" s="192"/>
      <c r="B24" s="192" t="s">
        <v>306</v>
      </c>
      <c r="C24" s="193" t="s">
        <v>307</v>
      </c>
      <c r="D24" s="197">
        <f aca="true" t="shared" si="1" ref="D24:D34">H24+I24+J24+K24+L24+E24</f>
        <v>27000</v>
      </c>
      <c r="E24" s="205">
        <f>F24+G24</f>
        <v>27000</v>
      </c>
      <c r="F24" s="205">
        <v>27000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</row>
    <row r="25" spans="1:12" s="6" customFormat="1" ht="12.75" hidden="1">
      <c r="A25" s="192"/>
      <c r="B25" s="338" t="s">
        <v>420</v>
      </c>
      <c r="C25" s="339" t="s">
        <v>424</v>
      </c>
      <c r="D25" s="197">
        <f>H25+I25+J25+K25+L25+E25</f>
        <v>0</v>
      </c>
      <c r="E25" s="205">
        <f>F25+G25</f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</row>
    <row r="26" spans="1:12" s="6" customFormat="1" ht="12.75">
      <c r="A26" s="192"/>
      <c r="B26" s="130" t="s">
        <v>564</v>
      </c>
      <c r="C26" s="291" t="s">
        <v>284</v>
      </c>
      <c r="D26" s="197">
        <v>15000</v>
      </c>
      <c r="E26" s="205">
        <v>15000</v>
      </c>
      <c r="F26" s="205">
        <v>0</v>
      </c>
      <c r="G26" s="205">
        <v>15000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</row>
    <row r="27" spans="1:12" s="6" customFormat="1" ht="12.75">
      <c r="A27" s="126" t="s">
        <v>233</v>
      </c>
      <c r="B27" s="126"/>
      <c r="C27" s="127" t="s">
        <v>234</v>
      </c>
      <c r="D27" s="196">
        <f t="shared" si="1"/>
        <v>4339261</v>
      </c>
      <c r="E27" s="196">
        <f>G27+F27</f>
        <v>4159761</v>
      </c>
      <c r="F27" s="196">
        <f>F28+F29+F30+F31+F33+F32</f>
        <v>3362613</v>
      </c>
      <c r="G27" s="196">
        <f aca="true" t="shared" si="2" ref="G27:L27">G28+G29+G30+G31+G33+G32</f>
        <v>797148</v>
      </c>
      <c r="H27" s="196">
        <f t="shared" si="2"/>
        <v>72000</v>
      </c>
      <c r="I27" s="196">
        <f t="shared" si="2"/>
        <v>107500</v>
      </c>
      <c r="J27" s="196">
        <f t="shared" si="2"/>
        <v>0</v>
      </c>
      <c r="K27" s="196">
        <f t="shared" si="2"/>
        <v>0</v>
      </c>
      <c r="L27" s="196">
        <f t="shared" si="2"/>
        <v>0</v>
      </c>
    </row>
    <row r="28" spans="1:12" s="6" customFormat="1" ht="12.75">
      <c r="A28" s="119"/>
      <c r="B28" s="119" t="s">
        <v>308</v>
      </c>
      <c r="C28" s="120" t="s">
        <v>261</v>
      </c>
      <c r="D28" s="197">
        <v>77065</v>
      </c>
      <c r="E28" s="205">
        <v>77065</v>
      </c>
      <c r="F28" s="205">
        <v>77065</v>
      </c>
      <c r="G28" s="205">
        <v>0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</row>
    <row r="29" spans="1:12" s="6" customFormat="1" ht="12.75">
      <c r="A29" s="119"/>
      <c r="B29" s="119" t="s">
        <v>309</v>
      </c>
      <c r="C29" s="120" t="s">
        <v>310</v>
      </c>
      <c r="D29" s="197">
        <f t="shared" si="1"/>
        <v>111531</v>
      </c>
      <c r="E29" s="205">
        <f>F29+G29</f>
        <v>25531</v>
      </c>
      <c r="F29" s="205">
        <v>0</v>
      </c>
      <c r="G29" s="205">
        <v>25531</v>
      </c>
      <c r="H29" s="205">
        <v>0</v>
      </c>
      <c r="I29" s="205">
        <v>86000</v>
      </c>
      <c r="J29" s="205">
        <v>0</v>
      </c>
      <c r="K29" s="205">
        <v>0</v>
      </c>
      <c r="L29" s="205">
        <v>0</v>
      </c>
    </row>
    <row r="30" spans="1:12" s="6" customFormat="1" ht="12.75">
      <c r="A30" s="119"/>
      <c r="B30" s="119" t="s">
        <v>277</v>
      </c>
      <c r="C30" s="120" t="s">
        <v>283</v>
      </c>
      <c r="D30" s="197">
        <f t="shared" si="1"/>
        <v>3483809</v>
      </c>
      <c r="E30" s="205">
        <f>F30+G30</f>
        <v>3480809</v>
      </c>
      <c r="F30" s="205">
        <v>2849243</v>
      </c>
      <c r="G30" s="205">
        <v>631566</v>
      </c>
      <c r="H30" s="205">
        <v>0</v>
      </c>
      <c r="I30" s="205">
        <v>3000</v>
      </c>
      <c r="J30" s="205">
        <v>0</v>
      </c>
      <c r="K30" s="205">
        <v>0</v>
      </c>
      <c r="L30" s="205">
        <v>0</v>
      </c>
    </row>
    <row r="31" spans="1:12" s="6" customFormat="1" ht="25.5">
      <c r="A31" s="119"/>
      <c r="B31" s="183" t="s">
        <v>311</v>
      </c>
      <c r="C31" s="129" t="s">
        <v>371</v>
      </c>
      <c r="D31" s="347">
        <f t="shared" si="1"/>
        <v>67995</v>
      </c>
      <c r="E31" s="375">
        <f>F31+G31</f>
        <v>67995</v>
      </c>
      <c r="F31" s="375">
        <v>7030</v>
      </c>
      <c r="G31" s="375">
        <v>60965</v>
      </c>
      <c r="H31" s="375">
        <v>0</v>
      </c>
      <c r="I31" s="375">
        <v>0</v>
      </c>
      <c r="J31" s="375">
        <v>0</v>
      </c>
      <c r="K31" s="375">
        <v>0</v>
      </c>
      <c r="L31" s="375">
        <v>0</v>
      </c>
    </row>
    <row r="32" spans="1:12" s="6" customFormat="1" ht="25.5">
      <c r="A32" s="119"/>
      <c r="B32" s="183" t="s">
        <v>526</v>
      </c>
      <c r="C32" s="129" t="s">
        <v>527</v>
      </c>
      <c r="D32" s="347">
        <f>H32+I32+J32+K32+L32+E32</f>
        <v>370161</v>
      </c>
      <c r="E32" s="375">
        <f>F32+G32</f>
        <v>368661</v>
      </c>
      <c r="F32" s="375">
        <v>310275</v>
      </c>
      <c r="G32" s="375">
        <v>58386</v>
      </c>
      <c r="H32" s="375">
        <v>0</v>
      </c>
      <c r="I32" s="375">
        <v>1500</v>
      </c>
      <c r="J32" s="375">
        <v>0</v>
      </c>
      <c r="K32" s="375">
        <v>0</v>
      </c>
      <c r="L32" s="375">
        <v>0</v>
      </c>
    </row>
    <row r="33" spans="1:12" s="6" customFormat="1" ht="12.75">
      <c r="A33" s="119"/>
      <c r="B33" s="119" t="s">
        <v>278</v>
      </c>
      <c r="C33" s="120" t="s">
        <v>284</v>
      </c>
      <c r="D33" s="197">
        <f t="shared" si="1"/>
        <v>228700</v>
      </c>
      <c r="E33" s="205">
        <f>F33+G33</f>
        <v>139700</v>
      </c>
      <c r="F33" s="205">
        <v>119000</v>
      </c>
      <c r="G33" s="205">
        <v>20700</v>
      </c>
      <c r="H33" s="205">
        <v>72000</v>
      </c>
      <c r="I33" s="205">
        <v>17000</v>
      </c>
      <c r="J33" s="205">
        <v>0</v>
      </c>
      <c r="K33" s="205">
        <v>0</v>
      </c>
      <c r="L33" s="205">
        <v>0</v>
      </c>
    </row>
    <row r="34" spans="1:12" s="6" customFormat="1" ht="40.5" customHeight="1">
      <c r="A34" s="376" t="s">
        <v>237</v>
      </c>
      <c r="B34" s="376"/>
      <c r="C34" s="112" t="s">
        <v>313</v>
      </c>
      <c r="D34" s="154">
        <f t="shared" si="1"/>
        <v>1357</v>
      </c>
      <c r="E34" s="154">
        <f>G34+F34</f>
        <v>1357</v>
      </c>
      <c r="F34" s="154">
        <f aca="true" t="shared" si="3" ref="F34:L36">F35</f>
        <v>0</v>
      </c>
      <c r="G34" s="154">
        <v>1357</v>
      </c>
      <c r="H34" s="154">
        <f t="shared" si="3"/>
        <v>0</v>
      </c>
      <c r="I34" s="154">
        <f t="shared" si="3"/>
        <v>0</v>
      </c>
      <c r="J34" s="154">
        <f t="shared" si="3"/>
        <v>0</v>
      </c>
      <c r="K34" s="154">
        <f t="shared" si="3"/>
        <v>0</v>
      </c>
      <c r="L34" s="154">
        <f t="shared" si="3"/>
        <v>0</v>
      </c>
    </row>
    <row r="35" spans="1:12" s="6" customFormat="1" ht="24.75" customHeight="1">
      <c r="A35" s="130"/>
      <c r="B35" s="373" t="s">
        <v>315</v>
      </c>
      <c r="C35" s="113" t="s">
        <v>513</v>
      </c>
      <c r="D35" s="347">
        <f>H35+I35+J35+K35+L35+E35</f>
        <v>1357</v>
      </c>
      <c r="E35" s="375">
        <f>F35+G35</f>
        <v>1357</v>
      </c>
      <c r="F35" s="375">
        <v>0</v>
      </c>
      <c r="G35" s="375">
        <v>1357</v>
      </c>
      <c r="H35" s="375">
        <v>0</v>
      </c>
      <c r="I35" s="375">
        <v>0</v>
      </c>
      <c r="J35" s="375">
        <v>0</v>
      </c>
      <c r="K35" s="375">
        <v>0</v>
      </c>
      <c r="L35" s="375">
        <v>0</v>
      </c>
    </row>
    <row r="36" spans="1:12" s="6" customFormat="1" ht="16.5" customHeight="1" hidden="1">
      <c r="A36" s="126" t="s">
        <v>461</v>
      </c>
      <c r="B36" s="126"/>
      <c r="C36" s="112" t="s">
        <v>460</v>
      </c>
      <c r="D36" s="196">
        <f>H36+I36+J36+K36+L36+E36</f>
        <v>0</v>
      </c>
      <c r="E36" s="196">
        <f>G36+F36</f>
        <v>0</v>
      </c>
      <c r="F36" s="196">
        <f t="shared" si="3"/>
        <v>0</v>
      </c>
      <c r="G36" s="196">
        <f t="shared" si="3"/>
        <v>0</v>
      </c>
      <c r="H36" s="196">
        <f t="shared" si="3"/>
        <v>0</v>
      </c>
      <c r="I36" s="196">
        <f t="shared" si="3"/>
        <v>0</v>
      </c>
      <c r="J36" s="196">
        <f t="shared" si="3"/>
        <v>0</v>
      </c>
      <c r="K36" s="196">
        <f t="shared" si="3"/>
        <v>0</v>
      </c>
      <c r="L36" s="196">
        <f t="shared" si="3"/>
        <v>0</v>
      </c>
    </row>
    <row r="37" spans="1:12" s="6" customFormat="1" ht="15" customHeight="1" hidden="1">
      <c r="A37" s="130"/>
      <c r="B37" s="130" t="s">
        <v>462</v>
      </c>
      <c r="C37" s="113" t="s">
        <v>459</v>
      </c>
      <c r="D37" s="197">
        <f>H37+I37+J37+K37+L37+E37</f>
        <v>0</v>
      </c>
      <c r="E37" s="205">
        <f>F37+G37</f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</row>
    <row r="38" spans="1:12" s="6" customFormat="1" ht="15" customHeight="1">
      <c r="A38" s="126" t="s">
        <v>461</v>
      </c>
      <c r="B38" s="126"/>
      <c r="C38" s="112" t="s">
        <v>460</v>
      </c>
      <c r="D38" s="196">
        <v>5000</v>
      </c>
      <c r="E38" s="377">
        <v>0</v>
      </c>
      <c r="F38" s="377">
        <v>0</v>
      </c>
      <c r="G38" s="377">
        <v>0</v>
      </c>
      <c r="H38" s="377">
        <v>0</v>
      </c>
      <c r="I38" s="377">
        <v>5000</v>
      </c>
      <c r="J38" s="377">
        <v>0</v>
      </c>
      <c r="K38" s="377">
        <v>0</v>
      </c>
      <c r="L38" s="377">
        <v>0</v>
      </c>
    </row>
    <row r="39" spans="1:12" s="6" customFormat="1" ht="40.5" customHeight="1">
      <c r="A39" s="130"/>
      <c r="B39" s="373" t="s">
        <v>565</v>
      </c>
      <c r="C39" s="113" t="s">
        <v>570</v>
      </c>
      <c r="D39" s="347">
        <v>5000</v>
      </c>
      <c r="E39" s="375">
        <v>0</v>
      </c>
      <c r="F39" s="375">
        <v>0</v>
      </c>
      <c r="G39" s="375">
        <v>0</v>
      </c>
      <c r="H39" s="375">
        <v>0</v>
      </c>
      <c r="I39" s="375">
        <v>5000</v>
      </c>
      <c r="J39" s="375">
        <v>0</v>
      </c>
      <c r="K39" s="375">
        <v>0</v>
      </c>
      <c r="L39" s="375">
        <v>0</v>
      </c>
    </row>
    <row r="40" spans="1:12" s="6" customFormat="1" ht="27" customHeight="1">
      <c r="A40" s="376" t="s">
        <v>239</v>
      </c>
      <c r="B40" s="376"/>
      <c r="C40" s="112" t="s">
        <v>316</v>
      </c>
      <c r="D40" s="154">
        <v>314998</v>
      </c>
      <c r="E40" s="154">
        <v>292998</v>
      </c>
      <c r="F40" s="154">
        <v>104228</v>
      </c>
      <c r="G40" s="154">
        <v>188770</v>
      </c>
      <c r="H40" s="154">
        <f>H41+H42+H43</f>
        <v>0</v>
      </c>
      <c r="I40" s="154">
        <f>I41+I42+I43</f>
        <v>22000</v>
      </c>
      <c r="J40" s="154">
        <f>J41+J42+J43</f>
        <v>0</v>
      </c>
      <c r="K40" s="154">
        <f>K41+K42+K43</f>
        <v>0</v>
      </c>
      <c r="L40" s="154">
        <f>L41+L42+L43</f>
        <v>0</v>
      </c>
    </row>
    <row r="41" spans="1:12" s="6" customFormat="1" ht="14.25" customHeight="1">
      <c r="A41" s="130"/>
      <c r="B41" s="130" t="s">
        <v>317</v>
      </c>
      <c r="C41" s="113" t="s">
        <v>318</v>
      </c>
      <c r="D41" s="197">
        <v>311998</v>
      </c>
      <c r="E41" s="205">
        <v>289998</v>
      </c>
      <c r="F41" s="205">
        <v>104228</v>
      </c>
      <c r="G41" s="205">
        <v>185770</v>
      </c>
      <c r="H41" s="205">
        <v>0</v>
      </c>
      <c r="I41" s="205">
        <v>22000</v>
      </c>
      <c r="J41" s="205">
        <v>0</v>
      </c>
      <c r="K41" s="205">
        <v>0</v>
      </c>
      <c r="L41" s="205">
        <v>0</v>
      </c>
    </row>
    <row r="42" spans="1:12" s="6" customFormat="1" ht="15.75" customHeight="1" hidden="1">
      <c r="A42" s="130"/>
      <c r="B42" s="130" t="s">
        <v>319</v>
      </c>
      <c r="C42" s="113" t="s">
        <v>263</v>
      </c>
      <c r="D42" s="197">
        <f>H42+I42+J42+K42+L42+E42</f>
        <v>0</v>
      </c>
      <c r="E42" s="205">
        <f>F42+G42</f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</row>
    <row r="43" spans="1:12" s="6" customFormat="1" ht="15.75" customHeight="1">
      <c r="A43" s="130"/>
      <c r="B43" s="130" t="s">
        <v>397</v>
      </c>
      <c r="C43" s="113" t="s">
        <v>284</v>
      </c>
      <c r="D43" s="197">
        <v>3000</v>
      </c>
      <c r="E43" s="205">
        <v>3000</v>
      </c>
      <c r="F43" s="205">
        <v>0</v>
      </c>
      <c r="G43" s="205">
        <v>3000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</row>
    <row r="44" spans="1:12" s="6" customFormat="1" ht="15" customHeight="1">
      <c r="A44" s="126" t="s">
        <v>320</v>
      </c>
      <c r="B44" s="126"/>
      <c r="C44" s="112" t="s">
        <v>321</v>
      </c>
      <c r="D44" s="196">
        <v>168954</v>
      </c>
      <c r="E44" s="196">
        <v>0</v>
      </c>
      <c r="F44" s="196">
        <f aca="true" t="shared" si="4" ref="F44:K44">F45</f>
        <v>0</v>
      </c>
      <c r="G44" s="196">
        <f t="shared" si="4"/>
        <v>0</v>
      </c>
      <c r="H44" s="196">
        <f t="shared" si="4"/>
        <v>0</v>
      </c>
      <c r="I44" s="196">
        <f t="shared" si="4"/>
        <v>0</v>
      </c>
      <c r="J44" s="196">
        <f t="shared" si="4"/>
        <v>0</v>
      </c>
      <c r="K44" s="196">
        <f t="shared" si="4"/>
        <v>0</v>
      </c>
      <c r="L44" s="196">
        <v>168954</v>
      </c>
    </row>
    <row r="45" spans="1:12" s="6" customFormat="1" ht="39" customHeight="1">
      <c r="A45" s="130"/>
      <c r="B45" s="373" t="s">
        <v>322</v>
      </c>
      <c r="C45" s="113" t="s">
        <v>323</v>
      </c>
      <c r="D45" s="347">
        <v>168954</v>
      </c>
      <c r="E45" s="375">
        <f>F45+G45</f>
        <v>0</v>
      </c>
      <c r="F45" s="375">
        <v>0</v>
      </c>
      <c r="G45" s="375">
        <v>0</v>
      </c>
      <c r="H45" s="375">
        <v>0</v>
      </c>
      <c r="I45" s="375">
        <v>0</v>
      </c>
      <c r="J45" s="375">
        <v>0</v>
      </c>
      <c r="K45" s="375">
        <v>0</v>
      </c>
      <c r="L45" s="375">
        <v>168954</v>
      </c>
    </row>
    <row r="46" spans="1:12" s="6" customFormat="1" ht="12.75">
      <c r="A46" s="126" t="s">
        <v>246</v>
      </c>
      <c r="B46" s="126"/>
      <c r="C46" s="112" t="s">
        <v>247</v>
      </c>
      <c r="D46" s="196">
        <v>181000</v>
      </c>
      <c r="E46" s="196">
        <v>181000</v>
      </c>
      <c r="F46" s="196">
        <f aca="true" t="shared" si="5" ref="F46:L46">F47+F48+F49</f>
        <v>0</v>
      </c>
      <c r="G46" s="196">
        <v>181000</v>
      </c>
      <c r="H46" s="196">
        <f t="shared" si="5"/>
        <v>0</v>
      </c>
      <c r="I46" s="196">
        <f t="shared" si="5"/>
        <v>0</v>
      </c>
      <c r="J46" s="196">
        <f t="shared" si="5"/>
        <v>0</v>
      </c>
      <c r="K46" s="196">
        <f t="shared" si="5"/>
        <v>0</v>
      </c>
      <c r="L46" s="196">
        <f t="shared" si="5"/>
        <v>0</v>
      </c>
    </row>
    <row r="47" spans="1:12" s="6" customFormat="1" ht="12.75">
      <c r="A47" s="130"/>
      <c r="B47" s="130" t="s">
        <v>324</v>
      </c>
      <c r="C47" s="113" t="s">
        <v>325</v>
      </c>
      <c r="D47" s="197">
        <v>11000</v>
      </c>
      <c r="E47" s="205">
        <v>11000</v>
      </c>
      <c r="F47" s="205">
        <v>0</v>
      </c>
      <c r="G47" s="205">
        <v>11000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</row>
    <row r="48" spans="1:12" s="6" customFormat="1" ht="12.75">
      <c r="A48" s="119"/>
      <c r="B48" s="119" t="s">
        <v>326</v>
      </c>
      <c r="C48" s="120" t="s">
        <v>327</v>
      </c>
      <c r="D48" s="197">
        <v>170000</v>
      </c>
      <c r="E48" s="205">
        <v>170000</v>
      </c>
      <c r="F48" s="205">
        <v>0</v>
      </c>
      <c r="G48" s="205">
        <v>170000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</row>
    <row r="49" spans="1:12" s="6" customFormat="1" ht="25.5" hidden="1">
      <c r="A49" s="119"/>
      <c r="B49" s="119" t="s">
        <v>467</v>
      </c>
      <c r="C49" s="129" t="s">
        <v>471</v>
      </c>
      <c r="D49" s="197">
        <f>H49+I49+J49+K49+L49+E49</f>
        <v>0</v>
      </c>
      <c r="E49" s="205">
        <f>F49+G49</f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</row>
    <row r="50" spans="1:12" s="6" customFormat="1" ht="12.75">
      <c r="A50" s="126" t="s">
        <v>249</v>
      </c>
      <c r="B50" s="126"/>
      <c r="C50" s="127" t="s">
        <v>250</v>
      </c>
      <c r="D50" s="196">
        <f>H50+I50+J50+K50+L50+E50</f>
        <v>12705366</v>
      </c>
      <c r="E50" s="196">
        <f>G50+F50</f>
        <v>11668027</v>
      </c>
      <c r="F50" s="196">
        <f aca="true" t="shared" si="6" ref="F50:L50">F51+F52+F53+F55+F56+F57+F58+F59+F62+F54+F60+F61</f>
        <v>8888676</v>
      </c>
      <c r="G50" s="196">
        <f t="shared" si="6"/>
        <v>2779351</v>
      </c>
      <c r="H50" s="196">
        <f t="shared" si="6"/>
        <v>666520</v>
      </c>
      <c r="I50" s="196">
        <f t="shared" si="6"/>
        <v>370819</v>
      </c>
      <c r="J50" s="196">
        <f t="shared" si="6"/>
        <v>0</v>
      </c>
      <c r="K50" s="196">
        <f t="shared" si="6"/>
        <v>0</v>
      </c>
      <c r="L50" s="196">
        <f t="shared" si="6"/>
        <v>0</v>
      </c>
    </row>
    <row r="51" spans="1:12" s="6" customFormat="1" ht="12.75">
      <c r="A51" s="119"/>
      <c r="B51" s="119" t="s">
        <v>328</v>
      </c>
      <c r="C51" s="120" t="s">
        <v>329</v>
      </c>
      <c r="D51" s="197">
        <v>6698073</v>
      </c>
      <c r="E51" s="205">
        <f>F51+G51</f>
        <v>6469500</v>
      </c>
      <c r="F51" s="205">
        <v>5349957</v>
      </c>
      <c r="G51" s="205">
        <v>1119543</v>
      </c>
      <c r="H51" s="205">
        <v>0</v>
      </c>
      <c r="I51" s="205">
        <v>228573</v>
      </c>
      <c r="J51" s="205">
        <v>0</v>
      </c>
      <c r="K51" s="205">
        <v>0</v>
      </c>
      <c r="L51" s="205">
        <v>0</v>
      </c>
    </row>
    <row r="52" spans="1:12" s="6" customFormat="1" ht="25.5">
      <c r="A52" s="119"/>
      <c r="B52" s="183" t="s">
        <v>330</v>
      </c>
      <c r="C52" s="129" t="s">
        <v>331</v>
      </c>
      <c r="D52" s="347">
        <v>1707586</v>
      </c>
      <c r="E52" s="375">
        <v>1651246</v>
      </c>
      <c r="F52" s="375">
        <v>1284633</v>
      </c>
      <c r="G52" s="375">
        <v>366613</v>
      </c>
      <c r="H52" s="375">
        <v>0</v>
      </c>
      <c r="I52" s="375">
        <v>56340</v>
      </c>
      <c r="J52" s="375">
        <v>0</v>
      </c>
      <c r="K52" s="375">
        <v>0</v>
      </c>
      <c r="L52" s="375">
        <v>0</v>
      </c>
    </row>
    <row r="53" spans="1:12" s="6" customFormat="1" ht="12.75">
      <c r="A53" s="119"/>
      <c r="B53" s="119" t="s">
        <v>279</v>
      </c>
      <c r="C53" s="120" t="s">
        <v>281</v>
      </c>
      <c r="D53" s="197">
        <v>1123281</v>
      </c>
      <c r="E53" s="205">
        <v>513017</v>
      </c>
      <c r="F53" s="205">
        <v>277717</v>
      </c>
      <c r="G53" s="205">
        <v>235300</v>
      </c>
      <c r="H53" s="205">
        <v>600000</v>
      </c>
      <c r="I53" s="205">
        <v>10264</v>
      </c>
      <c r="J53" s="205">
        <v>0</v>
      </c>
      <c r="K53" s="205">
        <v>0</v>
      </c>
      <c r="L53" s="205">
        <v>0</v>
      </c>
    </row>
    <row r="54" spans="1:12" s="6" customFormat="1" ht="12.75">
      <c r="A54" s="119"/>
      <c r="B54" s="119" t="s">
        <v>341</v>
      </c>
      <c r="C54" s="120" t="s">
        <v>342</v>
      </c>
      <c r="D54" s="197">
        <v>1659629</v>
      </c>
      <c r="E54" s="205">
        <f>F54+G54</f>
        <v>1620132</v>
      </c>
      <c r="F54" s="205">
        <v>1166565</v>
      </c>
      <c r="G54" s="205">
        <v>453567</v>
      </c>
      <c r="H54" s="205">
        <v>0</v>
      </c>
      <c r="I54" s="205">
        <v>39497</v>
      </c>
      <c r="J54" s="205">
        <v>0</v>
      </c>
      <c r="K54" s="205">
        <v>0</v>
      </c>
      <c r="L54" s="205">
        <v>0</v>
      </c>
    </row>
    <row r="55" spans="1:12" s="6" customFormat="1" ht="12.75">
      <c r="A55" s="119"/>
      <c r="B55" s="119" t="s">
        <v>332</v>
      </c>
      <c r="C55" s="120" t="s">
        <v>333</v>
      </c>
      <c r="D55" s="197">
        <v>379869</v>
      </c>
      <c r="E55" s="205">
        <f>F55+G55</f>
        <v>379869</v>
      </c>
      <c r="F55" s="205">
        <v>79869</v>
      </c>
      <c r="G55" s="205">
        <v>300000</v>
      </c>
      <c r="H55" s="205">
        <v>0</v>
      </c>
      <c r="I55" s="205">
        <v>0</v>
      </c>
      <c r="J55" s="205">
        <v>0</v>
      </c>
      <c r="K55" s="205">
        <v>0</v>
      </c>
      <c r="L55" s="205">
        <v>0</v>
      </c>
    </row>
    <row r="56" spans="1:12" s="6" customFormat="1" ht="27.75" customHeight="1" hidden="1">
      <c r="A56" s="119"/>
      <c r="B56" s="119" t="s">
        <v>334</v>
      </c>
      <c r="C56" s="129" t="s">
        <v>445</v>
      </c>
      <c r="D56" s="197">
        <f>H56+I56+J56+K56+L56+E56</f>
        <v>0</v>
      </c>
      <c r="E56" s="205">
        <f>F56+G56</f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  <c r="L56" s="205">
        <v>0</v>
      </c>
    </row>
    <row r="57" spans="1:12" s="6" customFormat="1" ht="12.75">
      <c r="A57" s="119"/>
      <c r="B57" s="119" t="s">
        <v>336</v>
      </c>
      <c r="C57" s="120" t="s">
        <v>340</v>
      </c>
      <c r="D57" s="197">
        <f>H57+I57+J57+K57+L57+E57</f>
        <v>4082</v>
      </c>
      <c r="E57" s="205">
        <f>F57+G57</f>
        <v>4082</v>
      </c>
      <c r="F57" s="205">
        <v>4000</v>
      </c>
      <c r="G57" s="205">
        <v>82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</row>
    <row r="58" spans="1:12" s="6" customFormat="1" ht="12.75" customHeight="1">
      <c r="A58" s="119"/>
      <c r="B58" s="119" t="s">
        <v>337</v>
      </c>
      <c r="C58" s="129" t="s">
        <v>338</v>
      </c>
      <c r="D58" s="197">
        <v>42724</v>
      </c>
      <c r="E58" s="205">
        <v>42724</v>
      </c>
      <c r="F58" s="205">
        <v>0</v>
      </c>
      <c r="G58" s="205">
        <v>42724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</row>
    <row r="59" spans="1:12" s="6" customFormat="1" ht="12.75">
      <c r="A59" s="119"/>
      <c r="B59" s="119" t="s">
        <v>280</v>
      </c>
      <c r="C59" s="120" t="s">
        <v>400</v>
      </c>
      <c r="D59" s="197">
        <f>H59+I59+J59+K59+L59+E59</f>
        <v>342920</v>
      </c>
      <c r="E59" s="205">
        <f>F59+G59</f>
        <v>341420</v>
      </c>
      <c r="F59" s="205">
        <v>178679</v>
      </c>
      <c r="G59" s="205">
        <v>162741</v>
      </c>
      <c r="H59" s="205">
        <v>0</v>
      </c>
      <c r="I59" s="205">
        <v>1500</v>
      </c>
      <c r="J59" s="205">
        <v>0</v>
      </c>
      <c r="K59" s="205">
        <v>0</v>
      </c>
      <c r="L59" s="205">
        <v>0</v>
      </c>
    </row>
    <row r="60" spans="1:12" s="6" customFormat="1" ht="89.25">
      <c r="A60" s="119"/>
      <c r="B60" s="183" t="s">
        <v>489</v>
      </c>
      <c r="C60" s="129" t="s">
        <v>493</v>
      </c>
      <c r="D60" s="347">
        <v>227021</v>
      </c>
      <c r="E60" s="375">
        <f>F60+G60</f>
        <v>157815</v>
      </c>
      <c r="F60" s="375">
        <v>144785</v>
      </c>
      <c r="G60" s="375">
        <v>13030</v>
      </c>
      <c r="H60" s="375">
        <v>60000</v>
      </c>
      <c r="I60" s="375">
        <v>9206</v>
      </c>
      <c r="J60" s="375">
        <v>0</v>
      </c>
      <c r="K60" s="375">
        <v>0</v>
      </c>
      <c r="L60" s="375">
        <v>0</v>
      </c>
    </row>
    <row r="61" spans="1:12" s="6" customFormat="1" ht="51">
      <c r="A61" s="119"/>
      <c r="B61" s="183" t="s">
        <v>490</v>
      </c>
      <c r="C61" s="129" t="s">
        <v>538</v>
      </c>
      <c r="D61" s="347">
        <v>457106</v>
      </c>
      <c r="E61" s="375">
        <f>F61+G61</f>
        <v>431667</v>
      </c>
      <c r="F61" s="375">
        <v>402471</v>
      </c>
      <c r="G61" s="375">
        <v>29196</v>
      </c>
      <c r="H61" s="375">
        <v>0</v>
      </c>
      <c r="I61" s="375">
        <v>25439</v>
      </c>
      <c r="J61" s="375">
        <v>0</v>
      </c>
      <c r="K61" s="375">
        <v>0</v>
      </c>
      <c r="L61" s="375">
        <v>0</v>
      </c>
    </row>
    <row r="62" spans="1:12" s="6" customFormat="1" ht="12.75">
      <c r="A62" s="119"/>
      <c r="B62" s="119" t="s">
        <v>339</v>
      </c>
      <c r="C62" s="120" t="s">
        <v>284</v>
      </c>
      <c r="D62" s="197">
        <v>63075</v>
      </c>
      <c r="E62" s="205">
        <f>F62+G62</f>
        <v>56555</v>
      </c>
      <c r="F62" s="205">
        <v>0</v>
      </c>
      <c r="G62" s="205">
        <v>56555</v>
      </c>
      <c r="H62" s="205">
        <v>6520</v>
      </c>
      <c r="I62" s="205">
        <v>0</v>
      </c>
      <c r="J62" s="205">
        <v>0</v>
      </c>
      <c r="K62" s="205">
        <v>0</v>
      </c>
      <c r="L62" s="205">
        <v>0</v>
      </c>
    </row>
    <row r="63" spans="1:12" s="6" customFormat="1" ht="12.75">
      <c r="A63" s="126" t="s">
        <v>343</v>
      </c>
      <c r="B63" s="126"/>
      <c r="C63" s="127" t="s">
        <v>255</v>
      </c>
      <c r="D63" s="196">
        <f>H63+I63+J63+K63+L63+E63</f>
        <v>83000</v>
      </c>
      <c r="E63" s="196">
        <f>G63+F63</f>
        <v>83000</v>
      </c>
      <c r="F63" s="196">
        <v>27113</v>
      </c>
      <c r="G63" s="196">
        <v>55887</v>
      </c>
      <c r="H63" s="196">
        <f>H64+H65+H66</f>
        <v>0</v>
      </c>
      <c r="I63" s="196">
        <f>I64+I65+I66</f>
        <v>0</v>
      </c>
      <c r="J63" s="196">
        <f>J64+J65+J66</f>
        <v>0</v>
      </c>
      <c r="K63" s="196">
        <f>K64+K65+K66</f>
        <v>0</v>
      </c>
      <c r="L63" s="196">
        <f>L64+L65+L66</f>
        <v>0</v>
      </c>
    </row>
    <row r="64" spans="1:12" s="6" customFormat="1" ht="12.75">
      <c r="A64" s="119"/>
      <c r="B64" s="119" t="s">
        <v>344</v>
      </c>
      <c r="C64" s="120" t="s">
        <v>446</v>
      </c>
      <c r="D64" s="197">
        <f>H64+I64+J64+K64+L64+E64</f>
        <v>3500</v>
      </c>
      <c r="E64" s="205">
        <f>F64+G64</f>
        <v>3500</v>
      </c>
      <c r="F64" s="205">
        <v>0</v>
      </c>
      <c r="G64" s="205">
        <v>3500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</row>
    <row r="65" spans="1:12" s="6" customFormat="1" ht="12.75">
      <c r="A65" s="119"/>
      <c r="B65" s="119" t="s">
        <v>345</v>
      </c>
      <c r="C65" s="120" t="s">
        <v>257</v>
      </c>
      <c r="D65" s="197">
        <f>H65+I65+J65+K65+L65+E65</f>
        <v>79500</v>
      </c>
      <c r="E65" s="205">
        <f>F65+G65</f>
        <v>79500</v>
      </c>
      <c r="F65" s="205">
        <v>27113</v>
      </c>
      <c r="G65" s="205">
        <v>52387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</row>
    <row r="66" spans="1:12" s="6" customFormat="1" ht="12.75" hidden="1">
      <c r="A66" s="119"/>
      <c r="B66" s="119" t="s">
        <v>346</v>
      </c>
      <c r="C66" s="120" t="s">
        <v>284</v>
      </c>
      <c r="D66" s="190">
        <f>E66+H66+I66+J66+K66+L66</f>
        <v>0</v>
      </c>
      <c r="E66" s="205">
        <f>F66+G66</f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</row>
    <row r="67" spans="1:12" s="6" customFormat="1" ht="12.75">
      <c r="A67" s="126" t="s">
        <v>251</v>
      </c>
      <c r="B67" s="126"/>
      <c r="C67" s="127" t="s">
        <v>253</v>
      </c>
      <c r="D67" s="196">
        <f>H67+I67+J67+K67+L67+E67</f>
        <v>1093161</v>
      </c>
      <c r="E67" s="196">
        <f>G67+F67</f>
        <v>489510</v>
      </c>
      <c r="F67" s="196">
        <f>F68+F69+F71+F72+F73+F74+F75+F76+F79+F70+F78+F77</f>
        <v>403681</v>
      </c>
      <c r="G67" s="196">
        <f aca="true" t="shared" si="7" ref="G67:L67">G68+G69+G71+G72+G73+G74+G75+G76+G79+G70+G78</f>
        <v>85829</v>
      </c>
      <c r="H67" s="196">
        <f t="shared" si="7"/>
        <v>0</v>
      </c>
      <c r="I67" s="196">
        <v>603651</v>
      </c>
      <c r="J67" s="196">
        <f t="shared" si="7"/>
        <v>0</v>
      </c>
      <c r="K67" s="196">
        <f t="shared" si="7"/>
        <v>0</v>
      </c>
      <c r="L67" s="196">
        <f t="shared" si="7"/>
        <v>0</v>
      </c>
    </row>
    <row r="68" spans="1:12" s="6" customFormat="1" ht="12.75" hidden="1">
      <c r="A68" s="130"/>
      <c r="B68" s="130" t="s">
        <v>437</v>
      </c>
      <c r="C68" s="291" t="s">
        <v>438</v>
      </c>
      <c r="D68" s="197">
        <f>H68+I68+J68+K68+L68+E68</f>
        <v>0</v>
      </c>
      <c r="E68" s="205">
        <f>F68+G68</f>
        <v>0</v>
      </c>
      <c r="F68" s="205">
        <v>0</v>
      </c>
      <c r="G68" s="205">
        <v>0</v>
      </c>
      <c r="H68" s="205"/>
      <c r="I68" s="205">
        <v>0</v>
      </c>
      <c r="J68" s="205"/>
      <c r="K68" s="205"/>
      <c r="L68" s="205"/>
    </row>
    <row r="69" spans="1:12" s="6" customFormat="1" ht="25.5">
      <c r="A69" s="119"/>
      <c r="B69" s="183" t="s">
        <v>418</v>
      </c>
      <c r="C69" s="129" t="s">
        <v>419</v>
      </c>
      <c r="D69" s="347">
        <f aca="true" t="shared" si="8" ref="D69:D79">H69+I69+J69+K69+L69+E69</f>
        <v>7000</v>
      </c>
      <c r="E69" s="375">
        <f aca="true" t="shared" si="9" ref="E69:E79">F69+G69</f>
        <v>7000</v>
      </c>
      <c r="F69" s="375">
        <v>0</v>
      </c>
      <c r="G69" s="375">
        <v>7000</v>
      </c>
      <c r="H69" s="375"/>
      <c r="I69" s="375">
        <v>0</v>
      </c>
      <c r="J69" s="375"/>
      <c r="K69" s="375"/>
      <c r="L69" s="375"/>
    </row>
    <row r="70" spans="1:12" s="6" customFormat="1" ht="12.75" hidden="1">
      <c r="A70" s="119"/>
      <c r="B70" s="119" t="s">
        <v>453</v>
      </c>
      <c r="C70" s="129" t="s">
        <v>454</v>
      </c>
      <c r="D70" s="197">
        <f>H70+I70+J70+K70+L70+E70</f>
        <v>0</v>
      </c>
      <c r="E70" s="205">
        <f>F70+G70</f>
        <v>0</v>
      </c>
      <c r="F70" s="205">
        <v>0</v>
      </c>
      <c r="G70" s="205">
        <v>0</v>
      </c>
      <c r="H70" s="205"/>
      <c r="I70" s="205">
        <v>0</v>
      </c>
      <c r="J70" s="205"/>
      <c r="K70" s="205"/>
      <c r="L70" s="205"/>
    </row>
    <row r="71" spans="1:12" s="6" customFormat="1" ht="56.25" customHeight="1" hidden="1">
      <c r="A71" s="119"/>
      <c r="B71" s="119" t="s">
        <v>353</v>
      </c>
      <c r="C71" s="129" t="s">
        <v>442</v>
      </c>
      <c r="D71" s="197">
        <f t="shared" si="8"/>
        <v>0</v>
      </c>
      <c r="E71" s="205">
        <f t="shared" si="9"/>
        <v>0</v>
      </c>
      <c r="F71" s="205">
        <v>0</v>
      </c>
      <c r="G71" s="205">
        <v>0</v>
      </c>
      <c r="H71" s="205">
        <v>0</v>
      </c>
      <c r="I71" s="205">
        <v>0</v>
      </c>
      <c r="J71" s="205">
        <v>0</v>
      </c>
      <c r="K71" s="205">
        <v>0</v>
      </c>
      <c r="L71" s="205">
        <v>0</v>
      </c>
    </row>
    <row r="72" spans="1:12" s="6" customFormat="1" ht="80.25" customHeight="1">
      <c r="A72" s="119"/>
      <c r="B72" s="183" t="s">
        <v>347</v>
      </c>
      <c r="C72" s="129" t="s">
        <v>443</v>
      </c>
      <c r="D72" s="347">
        <f t="shared" si="8"/>
        <v>15127</v>
      </c>
      <c r="E72" s="375">
        <f t="shared" si="9"/>
        <v>15127</v>
      </c>
      <c r="F72" s="375">
        <v>0</v>
      </c>
      <c r="G72" s="375">
        <v>15127</v>
      </c>
      <c r="H72" s="375">
        <v>0</v>
      </c>
      <c r="I72" s="375">
        <v>0</v>
      </c>
      <c r="J72" s="375">
        <v>0</v>
      </c>
      <c r="K72" s="375">
        <v>0</v>
      </c>
      <c r="L72" s="375">
        <v>0</v>
      </c>
    </row>
    <row r="73" spans="1:12" s="6" customFormat="1" ht="38.25">
      <c r="A73" s="119"/>
      <c r="B73" s="183" t="s">
        <v>348</v>
      </c>
      <c r="C73" s="129" t="s">
        <v>512</v>
      </c>
      <c r="D73" s="347">
        <f t="shared" si="8"/>
        <v>380000</v>
      </c>
      <c r="E73" s="375">
        <f t="shared" si="9"/>
        <v>0</v>
      </c>
      <c r="F73" s="375">
        <v>0</v>
      </c>
      <c r="G73" s="375">
        <v>0</v>
      </c>
      <c r="H73" s="375">
        <v>0</v>
      </c>
      <c r="I73" s="375">
        <v>380000</v>
      </c>
      <c r="J73" s="375">
        <v>0</v>
      </c>
      <c r="K73" s="375">
        <v>0</v>
      </c>
      <c r="L73" s="375">
        <v>0</v>
      </c>
    </row>
    <row r="74" spans="1:12" s="6" customFormat="1" ht="12.75">
      <c r="A74" s="119"/>
      <c r="B74" s="119" t="s">
        <v>349</v>
      </c>
      <c r="C74" s="129" t="s">
        <v>350</v>
      </c>
      <c r="D74" s="197">
        <f t="shared" si="8"/>
        <v>3000</v>
      </c>
      <c r="E74" s="205">
        <f t="shared" si="9"/>
        <v>0</v>
      </c>
      <c r="F74" s="205">
        <v>0</v>
      </c>
      <c r="G74" s="205">
        <v>0</v>
      </c>
      <c r="H74" s="205">
        <v>0</v>
      </c>
      <c r="I74" s="205">
        <v>3000</v>
      </c>
      <c r="J74" s="205">
        <v>0</v>
      </c>
      <c r="K74" s="205">
        <v>0</v>
      </c>
      <c r="L74" s="205">
        <v>0</v>
      </c>
    </row>
    <row r="75" spans="1:12" s="6" customFormat="1" ht="12.75">
      <c r="A75" s="119"/>
      <c r="B75" s="119" t="s">
        <v>387</v>
      </c>
      <c r="C75" s="129" t="s">
        <v>388</v>
      </c>
      <c r="D75" s="197">
        <f t="shared" si="8"/>
        <v>182527</v>
      </c>
      <c r="E75" s="205">
        <f t="shared" si="9"/>
        <v>0</v>
      </c>
      <c r="F75" s="205">
        <v>0</v>
      </c>
      <c r="G75" s="205">
        <v>0</v>
      </c>
      <c r="H75" s="205">
        <v>0</v>
      </c>
      <c r="I75" s="205">
        <v>182527</v>
      </c>
      <c r="J75" s="205">
        <v>0</v>
      </c>
      <c r="K75" s="205">
        <v>0</v>
      </c>
      <c r="L75" s="205">
        <v>0</v>
      </c>
    </row>
    <row r="76" spans="1:12" s="6" customFormat="1" ht="15.75" customHeight="1">
      <c r="A76" s="119"/>
      <c r="B76" s="119" t="s">
        <v>351</v>
      </c>
      <c r="C76" s="129" t="s">
        <v>352</v>
      </c>
      <c r="D76" s="197">
        <f t="shared" si="8"/>
        <v>448045</v>
      </c>
      <c r="E76" s="205">
        <f t="shared" si="9"/>
        <v>445905</v>
      </c>
      <c r="F76" s="205">
        <v>382203</v>
      </c>
      <c r="G76" s="205">
        <v>63702</v>
      </c>
      <c r="H76" s="205">
        <v>0</v>
      </c>
      <c r="I76" s="205">
        <v>2140</v>
      </c>
      <c r="J76" s="205">
        <v>0</v>
      </c>
      <c r="K76" s="205">
        <v>0</v>
      </c>
      <c r="L76" s="205">
        <v>0</v>
      </c>
    </row>
    <row r="77" spans="1:12" s="6" customFormat="1" ht="25.5">
      <c r="A77" s="119"/>
      <c r="B77" s="183" t="s">
        <v>539</v>
      </c>
      <c r="C77" s="129" t="s">
        <v>540</v>
      </c>
      <c r="D77" s="347">
        <f>H77+I77+J77+K77+L77+E77</f>
        <v>21478</v>
      </c>
      <c r="E77" s="375">
        <f>F77+G77</f>
        <v>21478</v>
      </c>
      <c r="F77" s="375">
        <v>21478</v>
      </c>
      <c r="G77" s="375">
        <v>0</v>
      </c>
      <c r="H77" s="375">
        <v>0</v>
      </c>
      <c r="I77" s="375">
        <v>0</v>
      </c>
      <c r="J77" s="375">
        <v>0</v>
      </c>
      <c r="K77" s="375">
        <v>0</v>
      </c>
      <c r="L77" s="375">
        <v>0</v>
      </c>
    </row>
    <row r="78" spans="1:12" s="6" customFormat="1" ht="12.75">
      <c r="A78" s="119"/>
      <c r="B78" s="119" t="s">
        <v>510</v>
      </c>
      <c r="C78" s="129" t="s">
        <v>511</v>
      </c>
      <c r="D78" s="197">
        <f>H78+I78+J78+K78+L78+E78</f>
        <v>32000</v>
      </c>
      <c r="E78" s="205">
        <f>F78+G78</f>
        <v>0</v>
      </c>
      <c r="F78" s="205">
        <v>0</v>
      </c>
      <c r="G78" s="205">
        <v>0</v>
      </c>
      <c r="H78" s="205">
        <v>0</v>
      </c>
      <c r="I78" s="205">
        <v>32000</v>
      </c>
      <c r="J78" s="205">
        <v>0</v>
      </c>
      <c r="K78" s="205">
        <v>0</v>
      </c>
      <c r="L78" s="205">
        <v>0</v>
      </c>
    </row>
    <row r="79" spans="1:12" s="6" customFormat="1" ht="12.75">
      <c r="A79" s="119"/>
      <c r="B79" s="119" t="s">
        <v>354</v>
      </c>
      <c r="C79" s="129" t="s">
        <v>284</v>
      </c>
      <c r="D79" s="197">
        <f t="shared" si="8"/>
        <v>3984</v>
      </c>
      <c r="E79" s="205">
        <f t="shared" si="9"/>
        <v>0</v>
      </c>
      <c r="F79" s="205">
        <v>0</v>
      </c>
      <c r="G79" s="205">
        <v>0</v>
      </c>
      <c r="H79" s="205">
        <v>0</v>
      </c>
      <c r="I79" s="205">
        <v>3984</v>
      </c>
      <c r="J79" s="205">
        <v>0</v>
      </c>
      <c r="K79" s="205">
        <v>0</v>
      </c>
      <c r="L79" s="205">
        <v>0</v>
      </c>
    </row>
    <row r="80" spans="1:12" s="6" customFormat="1" ht="25.5">
      <c r="A80" s="376" t="s">
        <v>355</v>
      </c>
      <c r="B80" s="376"/>
      <c r="C80" s="112" t="s">
        <v>356</v>
      </c>
      <c r="D80" s="154">
        <f>H80+I80+J80+K80+L80+E80</f>
        <v>398147</v>
      </c>
      <c r="E80" s="154">
        <f>G80+F80</f>
        <v>327347</v>
      </c>
      <c r="F80" s="154">
        <v>299898</v>
      </c>
      <c r="G80" s="154">
        <v>27449</v>
      </c>
      <c r="H80" s="154">
        <f>H81+H83+H84+H82</f>
        <v>0</v>
      </c>
      <c r="I80" s="154">
        <v>70800</v>
      </c>
      <c r="J80" s="154">
        <f>J81+J83+J84+J82</f>
        <v>0</v>
      </c>
      <c r="K80" s="154">
        <f>K81+K83+K84+K82</f>
        <v>0</v>
      </c>
      <c r="L80" s="154">
        <f>L81+L83+L84+L82</f>
        <v>0</v>
      </c>
    </row>
    <row r="81" spans="1:12" s="6" customFormat="1" ht="12.75">
      <c r="A81" s="119"/>
      <c r="B81" s="119" t="s">
        <v>357</v>
      </c>
      <c r="C81" s="129" t="s">
        <v>358</v>
      </c>
      <c r="D81" s="197">
        <f>H81+I81+J81+K81+L81+E81</f>
        <v>332921</v>
      </c>
      <c r="E81" s="205">
        <f>F81+G81</f>
        <v>322121</v>
      </c>
      <c r="F81" s="205">
        <v>299898</v>
      </c>
      <c r="G81" s="205">
        <v>22223</v>
      </c>
      <c r="H81" s="205">
        <v>0</v>
      </c>
      <c r="I81" s="205">
        <v>10800</v>
      </c>
      <c r="J81" s="205">
        <v>0</v>
      </c>
      <c r="K81" s="205">
        <v>0</v>
      </c>
      <c r="L81" s="205">
        <v>0</v>
      </c>
    </row>
    <row r="82" spans="1:12" s="6" customFormat="1" ht="12.75">
      <c r="A82" s="119"/>
      <c r="B82" s="119" t="s">
        <v>455</v>
      </c>
      <c r="C82" s="129" t="s">
        <v>456</v>
      </c>
      <c r="D82" s="197">
        <f>H82+I82+J82+K82+L82+E82</f>
        <v>60180</v>
      </c>
      <c r="E82" s="205">
        <f>F82+G82</f>
        <v>180</v>
      </c>
      <c r="F82" s="205">
        <v>0</v>
      </c>
      <c r="G82" s="205">
        <v>180</v>
      </c>
      <c r="H82" s="205">
        <v>0</v>
      </c>
      <c r="I82" s="205">
        <v>60000</v>
      </c>
      <c r="J82" s="205">
        <v>0</v>
      </c>
      <c r="K82" s="205">
        <v>0</v>
      </c>
      <c r="L82" s="205">
        <v>0</v>
      </c>
    </row>
    <row r="83" spans="1:12" s="6" customFormat="1" ht="12.75" customHeight="1">
      <c r="A83" s="119"/>
      <c r="B83" s="119" t="s">
        <v>359</v>
      </c>
      <c r="C83" s="129" t="s">
        <v>338</v>
      </c>
      <c r="D83" s="197">
        <f>H83+I83+J83+K83+L83+E83</f>
        <v>1546</v>
      </c>
      <c r="E83" s="205">
        <f>F83+G83</f>
        <v>1546</v>
      </c>
      <c r="F83" s="205">
        <v>0</v>
      </c>
      <c r="G83" s="205">
        <v>1546</v>
      </c>
      <c r="H83" s="205">
        <v>0</v>
      </c>
      <c r="I83" s="205">
        <v>0</v>
      </c>
      <c r="J83" s="205">
        <v>0</v>
      </c>
      <c r="K83" s="205">
        <v>0</v>
      </c>
      <c r="L83" s="205">
        <v>0</v>
      </c>
    </row>
    <row r="84" spans="1:12" s="6" customFormat="1" ht="12.75">
      <c r="A84" s="119"/>
      <c r="B84" s="119" t="s">
        <v>360</v>
      </c>
      <c r="C84" s="129" t="s">
        <v>284</v>
      </c>
      <c r="D84" s="197">
        <f>H84+I84+J84+K84+L84+E84</f>
        <v>3500</v>
      </c>
      <c r="E84" s="205">
        <f>F84+G84</f>
        <v>3500</v>
      </c>
      <c r="F84" s="205">
        <v>0</v>
      </c>
      <c r="G84" s="205">
        <v>3500</v>
      </c>
      <c r="H84" s="205">
        <v>0</v>
      </c>
      <c r="I84" s="205">
        <v>0</v>
      </c>
      <c r="J84" s="205">
        <v>0</v>
      </c>
      <c r="K84" s="205">
        <v>0</v>
      </c>
      <c r="L84" s="205">
        <v>0</v>
      </c>
    </row>
    <row r="85" spans="1:12" s="6" customFormat="1" ht="12.75">
      <c r="A85" s="126" t="s">
        <v>508</v>
      </c>
      <c r="B85" s="126"/>
      <c r="C85" s="112" t="s">
        <v>501</v>
      </c>
      <c r="D85" s="196">
        <v>5497472</v>
      </c>
      <c r="E85" s="196">
        <f>G85+F85</f>
        <v>228809</v>
      </c>
      <c r="F85" s="196">
        <f>F86+F88+F89+F87+F90</f>
        <v>177780</v>
      </c>
      <c r="G85" s="196">
        <f>G86+G88+G89+G87+G90+G91</f>
        <v>51029</v>
      </c>
      <c r="H85" s="196">
        <f>H86+H88+H89+H87+H90</f>
        <v>0</v>
      </c>
      <c r="I85" s="196">
        <f>I86+I88+I89+I87+I90</f>
        <v>5268663</v>
      </c>
      <c r="J85" s="196">
        <f>J86+J88+J89+J87+J90</f>
        <v>0</v>
      </c>
      <c r="K85" s="196">
        <f>K86+K88+K89+K87+K90</f>
        <v>0</v>
      </c>
      <c r="L85" s="196">
        <f>L86+L88+L89+L87+L90</f>
        <v>0</v>
      </c>
    </row>
    <row r="86" spans="1:12" s="6" customFormat="1" ht="12.75">
      <c r="A86" s="119"/>
      <c r="B86" s="119" t="s">
        <v>515</v>
      </c>
      <c r="C86" s="129" t="s">
        <v>502</v>
      </c>
      <c r="D86" s="197">
        <f aca="true" t="shared" si="10" ref="D86:D92">H86+I86+J86+K86+L86+E86</f>
        <v>3737000</v>
      </c>
      <c r="E86" s="205">
        <f>F86+G86</f>
        <v>64396</v>
      </c>
      <c r="F86" s="205">
        <v>63196</v>
      </c>
      <c r="G86" s="205">
        <v>1200</v>
      </c>
      <c r="H86" s="205">
        <v>0</v>
      </c>
      <c r="I86" s="205">
        <v>3672604</v>
      </c>
      <c r="J86" s="205">
        <v>0</v>
      </c>
      <c r="K86" s="205">
        <v>0</v>
      </c>
      <c r="L86" s="205">
        <v>0</v>
      </c>
    </row>
    <row r="87" spans="1:12" s="6" customFormat="1" ht="51">
      <c r="A87" s="119"/>
      <c r="B87" s="183" t="s">
        <v>516</v>
      </c>
      <c r="C87" s="129" t="s">
        <v>442</v>
      </c>
      <c r="D87" s="347">
        <f t="shared" si="10"/>
        <v>1527000</v>
      </c>
      <c r="E87" s="375">
        <f>F87+G87</f>
        <v>90601</v>
      </c>
      <c r="F87" s="375">
        <v>83721</v>
      </c>
      <c r="G87" s="375">
        <v>6880</v>
      </c>
      <c r="H87" s="375">
        <v>0</v>
      </c>
      <c r="I87" s="375">
        <v>1436399</v>
      </c>
      <c r="J87" s="375">
        <v>0</v>
      </c>
      <c r="K87" s="375">
        <v>0</v>
      </c>
      <c r="L87" s="375">
        <v>0</v>
      </c>
    </row>
    <row r="88" spans="1:12" s="6" customFormat="1" ht="12.75">
      <c r="A88" s="119"/>
      <c r="B88" s="119" t="s">
        <v>517</v>
      </c>
      <c r="C88" s="129" t="s">
        <v>454</v>
      </c>
      <c r="D88" s="197">
        <f t="shared" si="10"/>
        <v>198472</v>
      </c>
      <c r="E88" s="205">
        <f>F88+G88</f>
        <v>38812</v>
      </c>
      <c r="F88" s="205">
        <v>30863</v>
      </c>
      <c r="G88" s="205">
        <v>7949</v>
      </c>
      <c r="H88" s="205">
        <v>0</v>
      </c>
      <c r="I88" s="205">
        <v>159660</v>
      </c>
      <c r="J88" s="205">
        <v>0</v>
      </c>
      <c r="K88" s="205">
        <v>0</v>
      </c>
      <c r="L88" s="205">
        <v>0</v>
      </c>
    </row>
    <row r="89" spans="1:12" s="6" customFormat="1" ht="12.75" hidden="1">
      <c r="A89" s="119"/>
      <c r="B89" s="119" t="s">
        <v>518</v>
      </c>
      <c r="C89" s="129" t="s">
        <v>520</v>
      </c>
      <c r="D89" s="197">
        <f t="shared" si="10"/>
        <v>0</v>
      </c>
      <c r="E89" s="205">
        <f>F89+G89</f>
        <v>0</v>
      </c>
      <c r="F89" s="205">
        <v>0</v>
      </c>
      <c r="G89" s="205">
        <v>0</v>
      </c>
      <c r="H89" s="205">
        <v>0</v>
      </c>
      <c r="I89" s="205">
        <v>0</v>
      </c>
      <c r="J89" s="205">
        <v>0</v>
      </c>
      <c r="K89" s="205">
        <v>0</v>
      </c>
      <c r="L89" s="205">
        <v>0</v>
      </c>
    </row>
    <row r="90" spans="1:12" s="6" customFormat="1" ht="12.75">
      <c r="A90" s="119"/>
      <c r="B90" s="119" t="s">
        <v>519</v>
      </c>
      <c r="C90" s="129" t="s">
        <v>438</v>
      </c>
      <c r="D90" s="197">
        <f t="shared" si="10"/>
        <v>30000</v>
      </c>
      <c r="E90" s="205">
        <f>F90+G90</f>
        <v>30000</v>
      </c>
      <c r="F90" s="205">
        <v>0</v>
      </c>
      <c r="G90" s="205">
        <v>30000</v>
      </c>
      <c r="H90" s="205">
        <v>0</v>
      </c>
      <c r="I90" s="205">
        <v>0</v>
      </c>
      <c r="J90" s="205">
        <v>0</v>
      </c>
      <c r="K90" s="205">
        <v>0</v>
      </c>
      <c r="L90" s="205">
        <v>0</v>
      </c>
    </row>
    <row r="91" spans="1:12" s="6" customFormat="1" ht="114.75">
      <c r="A91" s="119"/>
      <c r="B91" s="373" t="s">
        <v>567</v>
      </c>
      <c r="C91" s="113" t="s">
        <v>571</v>
      </c>
      <c r="D91" s="347">
        <v>5000</v>
      </c>
      <c r="E91" s="375">
        <v>5000</v>
      </c>
      <c r="F91" s="375">
        <v>0</v>
      </c>
      <c r="G91" s="375">
        <v>5000</v>
      </c>
      <c r="H91" s="375">
        <v>0</v>
      </c>
      <c r="I91" s="375">
        <v>0</v>
      </c>
      <c r="J91" s="375">
        <v>0</v>
      </c>
      <c r="K91" s="375">
        <v>0</v>
      </c>
      <c r="L91" s="375">
        <v>0</v>
      </c>
    </row>
    <row r="92" spans="1:12" s="6" customFormat="1" ht="26.25" customHeight="1">
      <c r="A92" s="376" t="s">
        <v>361</v>
      </c>
      <c r="B92" s="376"/>
      <c r="C92" s="112" t="s">
        <v>362</v>
      </c>
      <c r="D92" s="154">
        <f t="shared" si="10"/>
        <v>684300</v>
      </c>
      <c r="E92" s="154">
        <f>G92+F92</f>
        <v>684300</v>
      </c>
      <c r="F92" s="154">
        <f>F93+F94+F96+F95</f>
        <v>0</v>
      </c>
      <c r="G92" s="154">
        <f aca="true" t="shared" si="11" ref="G92:L92">G93+G94+G96+G97+G95</f>
        <v>684300</v>
      </c>
      <c r="H92" s="154">
        <f t="shared" si="11"/>
        <v>0</v>
      </c>
      <c r="I92" s="154">
        <f t="shared" si="11"/>
        <v>0</v>
      </c>
      <c r="J92" s="154">
        <f t="shared" si="11"/>
        <v>0</v>
      </c>
      <c r="K92" s="154">
        <f t="shared" si="11"/>
        <v>0</v>
      </c>
      <c r="L92" s="154">
        <f t="shared" si="11"/>
        <v>0</v>
      </c>
    </row>
    <row r="93" spans="1:12" s="6" customFormat="1" ht="18" customHeight="1" hidden="1">
      <c r="A93" s="119"/>
      <c r="B93" s="119" t="s">
        <v>440</v>
      </c>
      <c r="C93" s="129" t="s">
        <v>441</v>
      </c>
      <c r="D93" s="197">
        <f aca="true" t="shared" si="12" ref="D93:D101">H93+I93+J93+K93+L93+E93</f>
        <v>0</v>
      </c>
      <c r="E93" s="205">
        <f aca="true" t="shared" si="13" ref="E93:E101">F93+G93</f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205">
        <v>0</v>
      </c>
    </row>
    <row r="94" spans="1:12" s="6" customFormat="1" ht="12.75">
      <c r="A94" s="119"/>
      <c r="B94" s="119" t="s">
        <v>363</v>
      </c>
      <c r="C94" s="129" t="s">
        <v>364</v>
      </c>
      <c r="D94" s="197">
        <f t="shared" si="12"/>
        <v>202100</v>
      </c>
      <c r="E94" s="205">
        <f t="shared" si="13"/>
        <v>202100</v>
      </c>
      <c r="F94" s="205">
        <v>0</v>
      </c>
      <c r="G94" s="205">
        <v>202100</v>
      </c>
      <c r="H94" s="205">
        <v>0</v>
      </c>
      <c r="I94" s="205">
        <v>0</v>
      </c>
      <c r="J94" s="205">
        <v>0</v>
      </c>
      <c r="K94" s="205">
        <v>0</v>
      </c>
      <c r="L94" s="205">
        <v>0</v>
      </c>
    </row>
    <row r="95" spans="1:12" s="6" customFormat="1" ht="12.75" customHeight="1">
      <c r="A95" s="119"/>
      <c r="B95" s="183" t="s">
        <v>521</v>
      </c>
      <c r="C95" s="129" t="s">
        <v>522</v>
      </c>
      <c r="D95" s="347">
        <f t="shared" si="12"/>
        <v>20000</v>
      </c>
      <c r="E95" s="375">
        <f>F95+G95</f>
        <v>20000</v>
      </c>
      <c r="F95" s="375">
        <v>0</v>
      </c>
      <c r="G95" s="375">
        <v>20000</v>
      </c>
      <c r="H95" s="375">
        <v>0</v>
      </c>
      <c r="I95" s="375">
        <v>0</v>
      </c>
      <c r="J95" s="375">
        <v>0</v>
      </c>
      <c r="K95" s="375">
        <v>0</v>
      </c>
      <c r="L95" s="375">
        <v>0</v>
      </c>
    </row>
    <row r="96" spans="1:12" s="6" customFormat="1" ht="12.75">
      <c r="A96" s="119"/>
      <c r="B96" s="119" t="s">
        <v>365</v>
      </c>
      <c r="C96" s="129" t="s">
        <v>366</v>
      </c>
      <c r="D96" s="197">
        <f t="shared" si="12"/>
        <v>410000</v>
      </c>
      <c r="E96" s="205">
        <f t="shared" si="13"/>
        <v>410000</v>
      </c>
      <c r="F96" s="205">
        <v>0</v>
      </c>
      <c r="G96" s="205">
        <v>410000</v>
      </c>
      <c r="H96" s="205">
        <v>0</v>
      </c>
      <c r="I96" s="205">
        <v>0</v>
      </c>
      <c r="J96" s="205">
        <v>0</v>
      </c>
      <c r="K96" s="205">
        <v>0</v>
      </c>
      <c r="L96" s="205">
        <v>0</v>
      </c>
    </row>
    <row r="97" spans="1:12" s="6" customFormat="1" ht="12.75">
      <c r="A97" s="119"/>
      <c r="B97" s="119" t="s">
        <v>426</v>
      </c>
      <c r="C97" s="129" t="s">
        <v>284</v>
      </c>
      <c r="D97" s="197">
        <f t="shared" si="12"/>
        <v>52200</v>
      </c>
      <c r="E97" s="205">
        <f t="shared" si="13"/>
        <v>52200</v>
      </c>
      <c r="F97" s="205">
        <v>0</v>
      </c>
      <c r="G97" s="205">
        <v>52200</v>
      </c>
      <c r="H97" s="205">
        <v>0</v>
      </c>
      <c r="I97" s="205">
        <v>0</v>
      </c>
      <c r="J97" s="205">
        <v>0</v>
      </c>
      <c r="K97" s="205">
        <v>0</v>
      </c>
      <c r="L97" s="205">
        <v>0</v>
      </c>
    </row>
    <row r="98" spans="1:12" s="6" customFormat="1" ht="26.25" customHeight="1">
      <c r="A98" s="376" t="s">
        <v>367</v>
      </c>
      <c r="B98" s="376"/>
      <c r="C98" s="112" t="s">
        <v>368</v>
      </c>
      <c r="D98" s="154">
        <f t="shared" si="12"/>
        <v>535500</v>
      </c>
      <c r="E98" s="154">
        <f t="shared" si="13"/>
        <v>141654</v>
      </c>
      <c r="F98" s="154">
        <f aca="true" t="shared" si="14" ref="F98:L98">F100+F102+F99+F101</f>
        <v>112774</v>
      </c>
      <c r="G98" s="154">
        <f t="shared" si="14"/>
        <v>28880</v>
      </c>
      <c r="H98" s="154">
        <f t="shared" si="14"/>
        <v>393646</v>
      </c>
      <c r="I98" s="154">
        <f t="shared" si="14"/>
        <v>200</v>
      </c>
      <c r="J98" s="154">
        <f t="shared" si="14"/>
        <v>0</v>
      </c>
      <c r="K98" s="154">
        <f t="shared" si="14"/>
        <v>0</v>
      </c>
      <c r="L98" s="154">
        <f t="shared" si="14"/>
        <v>0</v>
      </c>
    </row>
    <row r="99" spans="1:12" s="6" customFormat="1" ht="13.5" customHeight="1">
      <c r="A99" s="130"/>
      <c r="B99" s="130" t="s">
        <v>523</v>
      </c>
      <c r="C99" s="113" t="s">
        <v>524</v>
      </c>
      <c r="D99" s="197">
        <f t="shared" si="12"/>
        <v>18000</v>
      </c>
      <c r="E99" s="205">
        <f t="shared" si="13"/>
        <v>0</v>
      </c>
      <c r="F99" s="205">
        <v>0</v>
      </c>
      <c r="G99" s="205">
        <v>0</v>
      </c>
      <c r="H99" s="205">
        <v>18000</v>
      </c>
      <c r="I99" s="205">
        <v>0</v>
      </c>
      <c r="J99" s="205">
        <v>0</v>
      </c>
      <c r="K99" s="205">
        <v>0</v>
      </c>
      <c r="L99" s="205">
        <v>0</v>
      </c>
    </row>
    <row r="100" spans="1:12" s="6" customFormat="1" ht="12.75">
      <c r="A100" s="119"/>
      <c r="B100" s="119" t="s">
        <v>457</v>
      </c>
      <c r="C100" s="120" t="s">
        <v>458</v>
      </c>
      <c r="D100" s="197">
        <f t="shared" si="12"/>
        <v>141854</v>
      </c>
      <c r="E100" s="205">
        <f t="shared" si="13"/>
        <v>141654</v>
      </c>
      <c r="F100" s="205">
        <v>112774</v>
      </c>
      <c r="G100" s="205">
        <v>28880</v>
      </c>
      <c r="H100" s="205">
        <v>0</v>
      </c>
      <c r="I100" s="205">
        <v>200</v>
      </c>
      <c r="J100" s="205">
        <v>0</v>
      </c>
      <c r="K100" s="205">
        <v>0</v>
      </c>
      <c r="L100" s="205">
        <v>0</v>
      </c>
    </row>
    <row r="101" spans="1:12" s="6" customFormat="1" ht="12.75">
      <c r="A101" s="119"/>
      <c r="B101" s="119" t="s">
        <v>369</v>
      </c>
      <c r="C101" s="120" t="s">
        <v>370</v>
      </c>
      <c r="D101" s="197">
        <f t="shared" si="12"/>
        <v>343646</v>
      </c>
      <c r="E101" s="205">
        <f t="shared" si="13"/>
        <v>0</v>
      </c>
      <c r="F101" s="205">
        <v>0</v>
      </c>
      <c r="G101" s="205">
        <v>0</v>
      </c>
      <c r="H101" s="205">
        <v>343646</v>
      </c>
      <c r="I101" s="205">
        <v>0</v>
      </c>
      <c r="J101" s="205">
        <v>0</v>
      </c>
      <c r="K101" s="205">
        <v>0</v>
      </c>
      <c r="L101" s="205">
        <v>0</v>
      </c>
    </row>
    <row r="102" spans="1:12" s="6" customFormat="1" ht="12.75">
      <c r="A102" s="119"/>
      <c r="B102" s="119" t="s">
        <v>525</v>
      </c>
      <c r="C102" s="120" t="s">
        <v>284</v>
      </c>
      <c r="D102" s="197">
        <f aca="true" t="shared" si="15" ref="D102:D115">H102+I102+J102+K102+L102+E102</f>
        <v>32000</v>
      </c>
      <c r="E102" s="205">
        <f aca="true" t="shared" si="16" ref="E102:E115">F102+G102</f>
        <v>0</v>
      </c>
      <c r="F102" s="205">
        <v>0</v>
      </c>
      <c r="G102" s="205">
        <v>0</v>
      </c>
      <c r="H102" s="205">
        <v>32000</v>
      </c>
      <c r="I102" s="205">
        <v>0</v>
      </c>
      <c r="J102" s="205">
        <v>0</v>
      </c>
      <c r="K102" s="205">
        <v>0</v>
      </c>
      <c r="L102" s="205">
        <v>0</v>
      </c>
    </row>
    <row r="103" spans="1:12" s="6" customFormat="1" ht="12.75" hidden="1">
      <c r="A103" s="200"/>
      <c r="B103" s="200"/>
      <c r="C103" s="200"/>
      <c r="D103" s="197">
        <f t="shared" si="15"/>
        <v>0</v>
      </c>
      <c r="E103" s="205">
        <f t="shared" si="16"/>
        <v>0</v>
      </c>
      <c r="F103" s="211"/>
      <c r="G103" s="211"/>
      <c r="H103" s="211"/>
      <c r="I103" s="211"/>
      <c r="J103" s="211"/>
      <c r="K103" s="211"/>
      <c r="L103" s="211"/>
    </row>
    <row r="104" spans="1:12" s="6" customFormat="1" ht="12.75" hidden="1">
      <c r="A104" s="168"/>
      <c r="B104" s="168"/>
      <c r="C104" s="168"/>
      <c r="D104" s="197">
        <f t="shared" si="15"/>
        <v>0</v>
      </c>
      <c r="E104" s="205">
        <f t="shared" si="16"/>
        <v>0</v>
      </c>
      <c r="F104" s="212"/>
      <c r="G104" s="212"/>
      <c r="H104" s="212"/>
      <c r="I104" s="212"/>
      <c r="J104" s="212"/>
      <c r="K104" s="212"/>
      <c r="L104" s="212"/>
    </row>
    <row r="105" spans="1:12" s="6" customFormat="1" ht="12.75" hidden="1">
      <c r="A105" s="168"/>
      <c r="B105" s="168"/>
      <c r="C105" s="168"/>
      <c r="D105" s="197">
        <f t="shared" si="15"/>
        <v>0</v>
      </c>
      <c r="E105" s="205">
        <f t="shared" si="16"/>
        <v>0</v>
      </c>
      <c r="F105" s="212"/>
      <c r="G105" s="212"/>
      <c r="H105" s="212"/>
      <c r="I105" s="212"/>
      <c r="J105" s="212"/>
      <c r="K105" s="212"/>
      <c r="L105" s="212"/>
    </row>
    <row r="106" spans="1:12" s="6" customFormat="1" ht="12.75" hidden="1">
      <c r="A106" s="168"/>
      <c r="B106" s="168"/>
      <c r="C106" s="168"/>
      <c r="D106" s="197">
        <f t="shared" si="15"/>
        <v>0</v>
      </c>
      <c r="E106" s="205">
        <f t="shared" si="16"/>
        <v>0</v>
      </c>
      <c r="F106" s="212"/>
      <c r="G106" s="212"/>
      <c r="H106" s="212"/>
      <c r="I106" s="212"/>
      <c r="J106" s="212"/>
      <c r="K106" s="212"/>
      <c r="L106" s="212"/>
    </row>
    <row r="107" spans="1:12" s="6" customFormat="1" ht="12.75" hidden="1">
      <c r="A107" s="168"/>
      <c r="B107" s="168"/>
      <c r="C107" s="168"/>
      <c r="D107" s="197">
        <f t="shared" si="15"/>
        <v>0</v>
      </c>
      <c r="E107" s="205">
        <f t="shared" si="16"/>
        <v>0</v>
      </c>
      <c r="F107" s="212"/>
      <c r="G107" s="212"/>
      <c r="H107" s="212"/>
      <c r="I107" s="212"/>
      <c r="J107" s="212"/>
      <c r="K107" s="212"/>
      <c r="L107" s="212"/>
    </row>
    <row r="108" spans="1:12" s="6" customFormat="1" ht="12.75" hidden="1">
      <c r="A108" s="168"/>
      <c r="B108" s="168"/>
      <c r="C108" s="168"/>
      <c r="D108" s="197">
        <f t="shared" si="15"/>
        <v>0</v>
      </c>
      <c r="E108" s="205">
        <f t="shared" si="16"/>
        <v>0</v>
      </c>
      <c r="F108" s="212"/>
      <c r="G108" s="212"/>
      <c r="H108" s="212"/>
      <c r="I108" s="212"/>
      <c r="J108" s="212"/>
      <c r="K108" s="212"/>
      <c r="L108" s="212"/>
    </row>
    <row r="109" spans="1:12" s="6" customFormat="1" ht="12.75" hidden="1">
      <c r="A109" s="168"/>
      <c r="B109" s="168"/>
      <c r="C109" s="168"/>
      <c r="D109" s="197">
        <f t="shared" si="15"/>
        <v>0</v>
      </c>
      <c r="E109" s="205">
        <f t="shared" si="16"/>
        <v>0</v>
      </c>
      <c r="F109" s="212"/>
      <c r="G109" s="212"/>
      <c r="H109" s="212"/>
      <c r="I109" s="212"/>
      <c r="J109" s="212"/>
      <c r="K109" s="212"/>
      <c r="L109" s="212"/>
    </row>
    <row r="110" spans="1:12" s="6" customFormat="1" ht="12.75" hidden="1">
      <c r="A110" s="168"/>
      <c r="B110" s="168"/>
      <c r="C110" s="168"/>
      <c r="D110" s="197">
        <f t="shared" si="15"/>
        <v>0</v>
      </c>
      <c r="E110" s="205">
        <f t="shared" si="16"/>
        <v>0</v>
      </c>
      <c r="F110" s="212"/>
      <c r="G110" s="212"/>
      <c r="H110" s="212"/>
      <c r="I110" s="212"/>
      <c r="J110" s="212"/>
      <c r="K110" s="212"/>
      <c r="L110" s="212"/>
    </row>
    <row r="111" spans="1:12" s="6" customFormat="1" ht="12.75" hidden="1">
      <c r="A111" s="168"/>
      <c r="B111" s="168"/>
      <c r="C111" s="168"/>
      <c r="D111" s="197">
        <f t="shared" si="15"/>
        <v>0</v>
      </c>
      <c r="E111" s="205">
        <f t="shared" si="16"/>
        <v>0</v>
      </c>
      <c r="F111" s="212"/>
      <c r="G111" s="212"/>
      <c r="H111" s="212"/>
      <c r="I111" s="212"/>
      <c r="J111" s="212"/>
      <c r="K111" s="212"/>
      <c r="L111" s="212"/>
    </row>
    <row r="112" spans="1:12" s="6" customFormat="1" ht="12.75" hidden="1">
      <c r="A112" s="168"/>
      <c r="B112" s="168"/>
      <c r="C112" s="168"/>
      <c r="D112" s="197">
        <f t="shared" si="15"/>
        <v>0</v>
      </c>
      <c r="E112" s="205">
        <f t="shared" si="16"/>
        <v>0</v>
      </c>
      <c r="F112" s="212"/>
      <c r="G112" s="212"/>
      <c r="H112" s="212"/>
      <c r="I112" s="212"/>
      <c r="J112" s="212"/>
      <c r="K112" s="212"/>
      <c r="L112" s="212"/>
    </row>
    <row r="113" spans="1:12" s="6" customFormat="1" ht="12.75" hidden="1">
      <c r="A113" s="168"/>
      <c r="B113" s="168"/>
      <c r="C113" s="168"/>
      <c r="D113" s="197">
        <f t="shared" si="15"/>
        <v>0</v>
      </c>
      <c r="E113" s="205">
        <f t="shared" si="16"/>
        <v>0</v>
      </c>
      <c r="F113" s="212"/>
      <c r="G113" s="212"/>
      <c r="H113" s="212"/>
      <c r="I113" s="212"/>
      <c r="J113" s="212"/>
      <c r="K113" s="212"/>
      <c r="L113" s="212"/>
    </row>
    <row r="114" spans="1:12" s="6" customFormat="1" ht="12.75" hidden="1">
      <c r="A114" s="8"/>
      <c r="B114" s="8"/>
      <c r="C114" s="8"/>
      <c r="D114" s="197">
        <f t="shared" si="15"/>
        <v>0</v>
      </c>
      <c r="E114" s="205">
        <f t="shared" si="16"/>
        <v>0</v>
      </c>
      <c r="F114" s="213"/>
      <c r="G114" s="213"/>
      <c r="H114" s="213"/>
      <c r="I114" s="213"/>
      <c r="J114" s="213"/>
      <c r="K114" s="213"/>
      <c r="L114" s="213"/>
    </row>
    <row r="115" spans="1:12" s="6" customFormat="1" ht="12.75" hidden="1">
      <c r="A115" s="119"/>
      <c r="B115" s="119" t="s">
        <v>398</v>
      </c>
      <c r="C115" s="120" t="s">
        <v>417</v>
      </c>
      <c r="D115" s="197">
        <f t="shared" si="15"/>
        <v>0</v>
      </c>
      <c r="E115" s="205">
        <f t="shared" si="16"/>
        <v>0</v>
      </c>
      <c r="F115" s="205">
        <v>0</v>
      </c>
      <c r="G115" s="205">
        <v>0</v>
      </c>
      <c r="H115" s="205">
        <v>0</v>
      </c>
      <c r="I115" s="205">
        <v>0</v>
      </c>
      <c r="J115" s="205">
        <v>0</v>
      </c>
      <c r="K115" s="205">
        <v>0</v>
      </c>
      <c r="L115" s="205">
        <v>0</v>
      </c>
    </row>
    <row r="116" spans="1:12" s="6" customFormat="1" ht="25.5" hidden="1">
      <c r="A116" s="119"/>
      <c r="B116" s="119" t="s">
        <v>398</v>
      </c>
      <c r="C116" s="129" t="s">
        <v>463</v>
      </c>
      <c r="D116" s="197">
        <f>H116+I116+J116+K116+L116+E116</f>
        <v>0</v>
      </c>
      <c r="E116" s="205">
        <f>F116+G116</f>
        <v>0</v>
      </c>
      <c r="F116" s="205">
        <v>0</v>
      </c>
      <c r="G116" s="205">
        <v>0</v>
      </c>
      <c r="H116" s="205">
        <v>0</v>
      </c>
      <c r="I116" s="205">
        <v>0</v>
      </c>
      <c r="J116" s="205">
        <v>0</v>
      </c>
      <c r="K116" s="205">
        <v>0</v>
      </c>
      <c r="L116" s="205">
        <v>0</v>
      </c>
    </row>
    <row r="117" spans="1:12" s="6" customFormat="1" ht="12.75">
      <c r="A117" s="126" t="s">
        <v>390</v>
      </c>
      <c r="B117" s="126"/>
      <c r="C117" s="127" t="s">
        <v>425</v>
      </c>
      <c r="D117" s="196">
        <f>H117+I117+J117+K117+L117+E117</f>
        <v>262000</v>
      </c>
      <c r="E117" s="196">
        <f>F117+G117</f>
        <v>92000</v>
      </c>
      <c r="F117" s="196">
        <f>F118+F119</f>
        <v>0</v>
      </c>
      <c r="G117" s="196">
        <f aca="true" t="shared" si="17" ref="G117:L117">G118+G119</f>
        <v>92000</v>
      </c>
      <c r="H117" s="196">
        <f t="shared" si="17"/>
        <v>170000</v>
      </c>
      <c r="I117" s="196">
        <f t="shared" si="17"/>
        <v>0</v>
      </c>
      <c r="J117" s="196">
        <f t="shared" si="17"/>
        <v>0</v>
      </c>
      <c r="K117" s="196">
        <f t="shared" si="17"/>
        <v>0</v>
      </c>
      <c r="L117" s="196">
        <f t="shared" si="17"/>
        <v>0</v>
      </c>
    </row>
    <row r="118" spans="1:12" s="6" customFormat="1" ht="12.75">
      <c r="A118" s="119"/>
      <c r="B118" s="119" t="s">
        <v>469</v>
      </c>
      <c r="C118" s="129" t="s">
        <v>470</v>
      </c>
      <c r="D118" s="197">
        <v>92000</v>
      </c>
      <c r="E118" s="205">
        <v>92000</v>
      </c>
      <c r="F118" s="205">
        <v>0</v>
      </c>
      <c r="G118" s="205">
        <v>92000</v>
      </c>
      <c r="H118" s="205">
        <v>0</v>
      </c>
      <c r="I118" s="205">
        <v>0</v>
      </c>
      <c r="J118" s="205">
        <v>0</v>
      </c>
      <c r="K118" s="205">
        <v>0</v>
      </c>
      <c r="L118" s="205">
        <v>0</v>
      </c>
    </row>
    <row r="119" spans="1:12" s="6" customFormat="1" ht="12.75">
      <c r="A119" s="119"/>
      <c r="B119" s="119" t="s">
        <v>399</v>
      </c>
      <c r="C119" s="129" t="s">
        <v>444</v>
      </c>
      <c r="D119" s="197">
        <f>H119+I119+J119+K119+L119+E119</f>
        <v>170000</v>
      </c>
      <c r="E119" s="205">
        <f>F119+G119</f>
        <v>0</v>
      </c>
      <c r="F119" s="205">
        <v>0</v>
      </c>
      <c r="G119" s="205">
        <v>0</v>
      </c>
      <c r="H119" s="205">
        <v>170000</v>
      </c>
      <c r="I119" s="205">
        <v>0</v>
      </c>
      <c r="J119" s="205">
        <v>0</v>
      </c>
      <c r="K119" s="205">
        <v>0</v>
      </c>
      <c r="L119" s="205">
        <v>0</v>
      </c>
    </row>
    <row r="120" spans="1:12" s="9" customFormat="1" ht="13.5" customHeight="1">
      <c r="A120" s="409" t="s">
        <v>12</v>
      </c>
      <c r="B120" s="410"/>
      <c r="C120" s="411"/>
      <c r="D120" s="239">
        <f>E120+H120+I120+J120+K120+L120</f>
        <v>27425869</v>
      </c>
      <c r="E120" s="239">
        <f>F120+G120</f>
        <v>19506116</v>
      </c>
      <c r="F120" s="239">
        <f>F7+F14+F19++F21+F27+F34+F40+F46+F44+F50+F63+F67+F80+F92+F98+F117+F36+F85</f>
        <v>13433763</v>
      </c>
      <c r="G120" s="239">
        <f>G7+G14+G19++G21+G27+G34+G40+G46+G44+G50+G63+G67+G80+G92+G98+G117+G36+G85</f>
        <v>6072353</v>
      </c>
      <c r="H120" s="239">
        <f>H117+H98+H92+H85+H80+H67+H63+H50+H44+H40+H38+H34+H27+H21+H14+H7</f>
        <v>1302166</v>
      </c>
      <c r="I120" s="239">
        <f>I117+I98+I85+I80+I67+I50+I44+I40+I38+I27+I21+I19+I14+I7</f>
        <v>6448633</v>
      </c>
      <c r="J120" s="239">
        <f>J7+J14+J19++J21+J27+J34+J40+J46+J44+J50+J63+J67+J80+J92+J98+J117+J36+J85</f>
        <v>0</v>
      </c>
      <c r="K120" s="239">
        <f>K7+K14+K19++K21+K27+K34+K40+K46+K44+K50+K63+K67+K80+K92+K98+K117+K36+K85</f>
        <v>0</v>
      </c>
      <c r="L120" s="239">
        <f>L7+L14+L19++L21+L27+L34+L40+L46+L44+L50+L63+L67+L80+L92+L98+L117+L36+L85</f>
        <v>168954</v>
      </c>
    </row>
    <row r="122" ht="12.75">
      <c r="A122" s="10"/>
    </row>
  </sheetData>
  <sheetProtection/>
  <mergeCells count="13">
    <mergeCell ref="C4:C5"/>
    <mergeCell ref="B4:B5"/>
    <mergeCell ref="A4:A5"/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3" customWidth="1"/>
    <col min="5" max="5" width="19.7109375" style="133" customWidth="1"/>
    <col min="6" max="6" width="17.421875" style="133" customWidth="1"/>
    <col min="7" max="7" width="15.8515625" style="133" customWidth="1"/>
    <col min="8" max="8" width="13.421875" style="121" customWidth="1"/>
    <col min="9" max="9" width="10.140625" style="0" customWidth="1"/>
  </cols>
  <sheetData>
    <row r="1" ht="12.75">
      <c r="I1" s="341" t="s">
        <v>226</v>
      </c>
    </row>
    <row r="2" spans="1:9" ht="18">
      <c r="A2" s="2"/>
      <c r="B2" s="2"/>
      <c r="C2" s="2"/>
      <c r="D2" s="161"/>
      <c r="E2" s="161"/>
      <c r="G2" s="162"/>
      <c r="I2" s="340" t="s">
        <v>548</v>
      </c>
    </row>
    <row r="3" spans="1:7" ht="16.5" customHeight="1">
      <c r="A3" s="2"/>
      <c r="B3" s="2"/>
      <c r="C3" s="2"/>
      <c r="D3" s="161"/>
      <c r="E3" s="161"/>
      <c r="G3" s="162"/>
    </row>
    <row r="4" spans="1:9" ht="18">
      <c r="A4" s="4"/>
      <c r="B4" s="4"/>
      <c r="C4" s="4"/>
      <c r="D4" s="163" t="s">
        <v>22</v>
      </c>
      <c r="E4" s="164"/>
      <c r="F4" s="164"/>
      <c r="G4" s="164"/>
      <c r="H4" s="164"/>
      <c r="I4" s="22"/>
    </row>
    <row r="5" spans="1:9" s="6" customFormat="1" ht="20.25" customHeight="1">
      <c r="A5" s="414" t="s">
        <v>0</v>
      </c>
      <c r="B5" s="414" t="s">
        <v>8</v>
      </c>
      <c r="C5" s="414" t="s">
        <v>10</v>
      </c>
      <c r="D5" s="407" t="s">
        <v>1</v>
      </c>
      <c r="E5" s="407" t="s">
        <v>24</v>
      </c>
      <c r="F5" s="165" t="s">
        <v>23</v>
      </c>
      <c r="G5" s="407" t="s">
        <v>25</v>
      </c>
      <c r="H5" s="407" t="s">
        <v>287</v>
      </c>
      <c r="I5" s="407" t="s">
        <v>372</v>
      </c>
    </row>
    <row r="6" spans="1:9" s="6" customFormat="1" ht="70.5" customHeight="1">
      <c r="A6" s="415"/>
      <c r="B6" s="415"/>
      <c r="C6" s="415"/>
      <c r="D6" s="408"/>
      <c r="E6" s="408"/>
      <c r="F6" s="166" t="s">
        <v>528</v>
      </c>
      <c r="G6" s="408"/>
      <c r="H6" s="408"/>
      <c r="I6" s="408"/>
    </row>
    <row r="7" spans="1:9" s="6" customFormat="1" ht="10.5" customHeight="1">
      <c r="A7" s="7">
        <v>1</v>
      </c>
      <c r="B7" s="7">
        <v>2</v>
      </c>
      <c r="C7" s="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8</v>
      </c>
    </row>
    <row r="8" spans="1:9" s="1" customFormat="1" ht="12.75">
      <c r="A8" s="326" t="s">
        <v>227</v>
      </c>
      <c r="B8" s="326"/>
      <c r="C8" s="198" t="s">
        <v>229</v>
      </c>
      <c r="D8" s="327">
        <f>E8+G8+H8+I8</f>
        <v>3290000</v>
      </c>
      <c r="E8" s="327">
        <f>E9+E10</f>
        <v>3290000</v>
      </c>
      <c r="F8" s="327">
        <f>F9+F10</f>
        <v>0</v>
      </c>
      <c r="G8" s="327">
        <f>G9+G10</f>
        <v>0</v>
      </c>
      <c r="H8" s="327">
        <f>H9+H10</f>
        <v>0</v>
      </c>
      <c r="I8" s="327">
        <f>I9+I10</f>
        <v>0</v>
      </c>
    </row>
    <row r="9" spans="1:9" s="6" customFormat="1" ht="25.5">
      <c r="A9" s="328"/>
      <c r="B9" s="328" t="s">
        <v>267</v>
      </c>
      <c r="C9" s="329" t="s">
        <v>268</v>
      </c>
      <c r="D9" s="325">
        <v>1750000</v>
      </c>
      <c r="E9" s="325">
        <v>1750000</v>
      </c>
      <c r="F9" s="325">
        <v>0</v>
      </c>
      <c r="G9" s="325">
        <v>0</v>
      </c>
      <c r="H9" s="325">
        <v>0</v>
      </c>
      <c r="I9" s="325">
        <v>0</v>
      </c>
    </row>
    <row r="10" spans="1:9" s="6" customFormat="1" ht="12.75">
      <c r="A10" s="328"/>
      <c r="B10" s="328" t="s">
        <v>464</v>
      </c>
      <c r="C10" s="329" t="s">
        <v>284</v>
      </c>
      <c r="D10" s="325">
        <v>1540000</v>
      </c>
      <c r="E10" s="325">
        <v>1540000</v>
      </c>
      <c r="F10" s="325">
        <v>0</v>
      </c>
      <c r="G10" s="325">
        <v>0</v>
      </c>
      <c r="H10" s="325">
        <v>0</v>
      </c>
      <c r="I10" s="325">
        <v>0</v>
      </c>
    </row>
    <row r="11" spans="1:9" s="6" customFormat="1" ht="21" customHeight="1">
      <c r="A11" s="326" t="s">
        <v>273</v>
      </c>
      <c r="B11" s="326"/>
      <c r="C11" s="198" t="s">
        <v>275</v>
      </c>
      <c r="D11" s="327">
        <f aca="true" t="shared" si="0" ref="D11:D24">I11+H11+G11+E11</f>
        <v>610000</v>
      </c>
      <c r="E11" s="327">
        <f>E12+E13</f>
        <v>610000</v>
      </c>
      <c r="F11" s="327">
        <f>F13+F14</f>
        <v>0</v>
      </c>
      <c r="G11" s="327">
        <f>G13+G14</f>
        <v>0</v>
      </c>
      <c r="H11" s="327">
        <f>H13+H14</f>
        <v>0</v>
      </c>
      <c r="I11" s="327">
        <f>I13+I14</f>
        <v>0</v>
      </c>
    </row>
    <row r="12" spans="1:9" s="6" customFormat="1" ht="18.75" customHeight="1" hidden="1">
      <c r="A12" s="328"/>
      <c r="B12" s="328" t="s">
        <v>435</v>
      </c>
      <c r="C12" s="329" t="s">
        <v>436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</row>
    <row r="13" spans="1:9" s="6" customFormat="1" ht="18.75" customHeight="1">
      <c r="A13" s="328"/>
      <c r="B13" s="328" t="s">
        <v>302</v>
      </c>
      <c r="C13" s="329" t="s">
        <v>301</v>
      </c>
      <c r="D13" s="325">
        <v>610000</v>
      </c>
      <c r="E13" s="325">
        <v>610000</v>
      </c>
      <c r="F13" s="325">
        <v>0</v>
      </c>
      <c r="G13" s="325">
        <v>0</v>
      </c>
      <c r="H13" s="325">
        <v>0</v>
      </c>
      <c r="I13" s="325">
        <v>0</v>
      </c>
    </row>
    <row r="14" spans="1:9" s="6" customFormat="1" ht="18.75" customHeight="1" hidden="1">
      <c r="A14" s="328"/>
      <c r="B14" s="328" t="s">
        <v>464</v>
      </c>
      <c r="C14" s="329" t="s">
        <v>284</v>
      </c>
      <c r="D14" s="325">
        <f t="shared" si="0"/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0</v>
      </c>
    </row>
    <row r="15" spans="1:9" s="1" customFormat="1" ht="12.75">
      <c r="A15" s="326" t="s">
        <v>230</v>
      </c>
      <c r="B15" s="326"/>
      <c r="C15" s="198" t="s">
        <v>231</v>
      </c>
      <c r="D15" s="327">
        <f>I15+H15+G15+E15</f>
        <v>55000</v>
      </c>
      <c r="E15" s="327">
        <f>E16</f>
        <v>55000</v>
      </c>
      <c r="F15" s="327">
        <f>F16</f>
        <v>0</v>
      </c>
      <c r="G15" s="327">
        <f>G16</f>
        <v>0</v>
      </c>
      <c r="H15" s="327">
        <f>H16</f>
        <v>0</v>
      </c>
      <c r="I15" s="327">
        <f>I16</f>
        <v>0</v>
      </c>
    </row>
    <row r="16" spans="1:9" s="6" customFormat="1" ht="27.75" customHeight="1">
      <c r="A16" s="328"/>
      <c r="B16" s="328" t="s">
        <v>303</v>
      </c>
      <c r="C16" s="329" t="s">
        <v>314</v>
      </c>
      <c r="D16" s="325">
        <v>55000</v>
      </c>
      <c r="E16" s="325">
        <v>55000</v>
      </c>
      <c r="F16" s="325">
        <v>0</v>
      </c>
      <c r="G16" s="325">
        <v>0</v>
      </c>
      <c r="H16" s="325">
        <v>0</v>
      </c>
      <c r="I16" s="325">
        <v>0</v>
      </c>
    </row>
    <row r="17" spans="1:9" s="1" customFormat="1" ht="18.75" customHeight="1" hidden="1">
      <c r="A17" s="326" t="s">
        <v>249</v>
      </c>
      <c r="B17" s="326"/>
      <c r="C17" s="198" t="s">
        <v>250</v>
      </c>
      <c r="D17" s="327">
        <f>I17+H17+G17+E17</f>
        <v>0</v>
      </c>
      <c r="E17" s="327">
        <f>E18</f>
        <v>0</v>
      </c>
      <c r="F17" s="327">
        <f>F18</f>
        <v>0</v>
      </c>
      <c r="G17" s="327">
        <f>G18</f>
        <v>0</v>
      </c>
      <c r="H17" s="327">
        <f>H18</f>
        <v>0</v>
      </c>
      <c r="I17" s="327">
        <f>I18</f>
        <v>0</v>
      </c>
    </row>
    <row r="18" spans="1:9" s="6" customFormat="1" ht="18.75" customHeight="1" hidden="1">
      <c r="A18" s="328"/>
      <c r="B18" s="328" t="s">
        <v>341</v>
      </c>
      <c r="C18" s="329" t="s">
        <v>342</v>
      </c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</row>
    <row r="19" spans="1:9" s="1" customFormat="1" ht="12.75" hidden="1">
      <c r="A19" s="326" t="s">
        <v>273</v>
      </c>
      <c r="B19" s="326"/>
      <c r="C19" s="198" t="s">
        <v>275</v>
      </c>
      <c r="D19" s="327">
        <f t="shared" si="0"/>
        <v>0</v>
      </c>
      <c r="E19" s="327">
        <f>E20+E21</f>
        <v>0</v>
      </c>
      <c r="F19" s="327">
        <f>F20+F21</f>
        <v>0</v>
      </c>
      <c r="G19" s="327">
        <f>G20+G21</f>
        <v>0</v>
      </c>
      <c r="H19" s="327">
        <f>H20+H21</f>
        <v>0</v>
      </c>
      <c r="I19" s="327">
        <f>I20+I21</f>
        <v>0</v>
      </c>
    </row>
    <row r="20" spans="1:9" s="6" customFormat="1" ht="12.75" hidden="1">
      <c r="A20" s="328"/>
      <c r="B20" s="328" t="s">
        <v>274</v>
      </c>
      <c r="C20" s="329" t="s">
        <v>276</v>
      </c>
      <c r="D20" s="325">
        <f t="shared" si="0"/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</row>
    <row r="21" spans="1:9" s="6" customFormat="1" ht="12.75" hidden="1">
      <c r="A21" s="328"/>
      <c r="B21" s="328" t="s">
        <v>302</v>
      </c>
      <c r="C21" s="329" t="s">
        <v>301</v>
      </c>
      <c r="D21" s="325">
        <f t="shared" si="0"/>
        <v>0</v>
      </c>
      <c r="E21" s="325">
        <v>0</v>
      </c>
      <c r="F21" s="325">
        <v>0</v>
      </c>
      <c r="G21" s="325">
        <v>0</v>
      </c>
      <c r="H21" s="325">
        <v>0</v>
      </c>
      <c r="I21" s="325">
        <v>0</v>
      </c>
    </row>
    <row r="22" spans="1:9" s="6" customFormat="1" ht="12.75" hidden="1">
      <c r="A22" s="326" t="s">
        <v>230</v>
      </c>
      <c r="B22" s="326"/>
      <c r="C22" s="198" t="s">
        <v>231</v>
      </c>
      <c r="D22" s="327">
        <f t="shared" si="0"/>
        <v>0</v>
      </c>
      <c r="E22" s="327">
        <f>E23</f>
        <v>0</v>
      </c>
      <c r="F22" s="327">
        <f>F23</f>
        <v>0</v>
      </c>
      <c r="G22" s="327">
        <f>G23</f>
        <v>0</v>
      </c>
      <c r="H22" s="327">
        <f>H23</f>
        <v>0</v>
      </c>
      <c r="I22" s="327">
        <f>I23</f>
        <v>0</v>
      </c>
    </row>
    <row r="23" spans="1:9" s="6" customFormat="1" ht="25.5" hidden="1">
      <c r="A23" s="328"/>
      <c r="B23" s="328" t="s">
        <v>303</v>
      </c>
      <c r="C23" s="329" t="s">
        <v>314</v>
      </c>
      <c r="D23" s="325">
        <f t="shared" si="0"/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</row>
    <row r="24" spans="1:9" s="1" customFormat="1" ht="12.75" hidden="1">
      <c r="A24" s="326" t="s">
        <v>233</v>
      </c>
      <c r="B24" s="326"/>
      <c r="C24" s="198" t="s">
        <v>234</v>
      </c>
      <c r="D24" s="327">
        <f t="shared" si="0"/>
        <v>0</v>
      </c>
      <c r="E24" s="327">
        <f>E26+E27</f>
        <v>0</v>
      </c>
      <c r="F24" s="327">
        <f>F26+F27</f>
        <v>0</v>
      </c>
      <c r="G24" s="327">
        <f>G26+G27</f>
        <v>0</v>
      </c>
      <c r="H24" s="327">
        <f>H26+H27</f>
        <v>0</v>
      </c>
      <c r="I24" s="327">
        <f>I26+I27</f>
        <v>0</v>
      </c>
    </row>
    <row r="25" spans="1:9" s="6" customFormat="1" ht="12.75" hidden="1">
      <c r="A25" s="328"/>
      <c r="B25" s="328" t="s">
        <v>277</v>
      </c>
      <c r="C25" s="329" t="s">
        <v>283</v>
      </c>
      <c r="D25" s="325">
        <f>E25+G25+I25</f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</row>
    <row r="26" spans="1:9" s="6" customFormat="1" ht="12.75" hidden="1">
      <c r="A26" s="328"/>
      <c r="B26" s="328" t="s">
        <v>277</v>
      </c>
      <c r="C26" s="329" t="s">
        <v>422</v>
      </c>
      <c r="D26" s="325">
        <f>I26+H26+G26+E26</f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</row>
    <row r="27" spans="1:9" s="6" customFormat="1" ht="12.75" hidden="1">
      <c r="A27" s="328"/>
      <c r="B27" s="328" t="s">
        <v>278</v>
      </c>
      <c r="C27" s="329" t="s">
        <v>284</v>
      </c>
      <c r="D27" s="325">
        <f>I27+H27+G27+E27</f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</row>
    <row r="28" spans="1:9" s="6" customFormat="1" ht="12.75" hidden="1">
      <c r="A28" s="326" t="s">
        <v>239</v>
      </c>
      <c r="B28" s="328"/>
      <c r="C28" s="198" t="s">
        <v>427</v>
      </c>
      <c r="D28" s="327">
        <v>80000</v>
      </c>
      <c r="E28" s="327">
        <v>80000</v>
      </c>
      <c r="F28" s="325"/>
      <c r="G28" s="325"/>
      <c r="H28" s="325"/>
      <c r="I28" s="325"/>
    </row>
    <row r="29" spans="1:9" s="6" customFormat="1" ht="12.75" hidden="1">
      <c r="A29" s="328"/>
      <c r="B29" s="328" t="s">
        <v>317</v>
      </c>
      <c r="C29" s="329" t="s">
        <v>428</v>
      </c>
      <c r="D29" s="325">
        <v>0</v>
      </c>
      <c r="E29" s="325">
        <v>0</v>
      </c>
      <c r="F29" s="325"/>
      <c r="G29" s="325"/>
      <c r="H29" s="325"/>
      <c r="I29" s="325"/>
    </row>
    <row r="30" spans="1:9" s="6" customFormat="1" ht="12.75" hidden="1">
      <c r="A30" s="328"/>
      <c r="B30" s="328" t="s">
        <v>278</v>
      </c>
      <c r="C30" s="329" t="s">
        <v>284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13770</v>
      </c>
    </row>
    <row r="31" spans="1:9" s="1" customFormat="1" ht="12.75" hidden="1">
      <c r="A31" s="326" t="s">
        <v>249</v>
      </c>
      <c r="B31" s="326"/>
      <c r="C31" s="198" t="s">
        <v>250</v>
      </c>
      <c r="D31" s="327">
        <v>46000</v>
      </c>
      <c r="E31" s="327">
        <v>46000</v>
      </c>
      <c r="F31" s="327">
        <f>F32+F33</f>
        <v>0</v>
      </c>
      <c r="G31" s="327">
        <f>G32+G33</f>
        <v>0</v>
      </c>
      <c r="H31" s="327">
        <f>H32+H33</f>
        <v>0</v>
      </c>
      <c r="I31" s="327">
        <f>I32+I33</f>
        <v>0</v>
      </c>
    </row>
    <row r="32" spans="1:9" s="6" customFormat="1" ht="12.75" hidden="1">
      <c r="A32" s="328"/>
      <c r="B32" s="328" t="s">
        <v>279</v>
      </c>
      <c r="C32" s="329" t="s">
        <v>281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</row>
    <row r="33" spans="1:9" s="6" customFormat="1" ht="12.75" hidden="1">
      <c r="A33" s="328"/>
      <c r="B33" s="328" t="s">
        <v>280</v>
      </c>
      <c r="C33" s="329" t="s">
        <v>282</v>
      </c>
      <c r="D33" s="325">
        <f>E33+G33+I33</f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</row>
    <row r="34" spans="1:9" s="6" customFormat="1" ht="12.75" hidden="1">
      <c r="A34" s="328"/>
      <c r="B34" s="328" t="s">
        <v>341</v>
      </c>
      <c r="C34" s="329" t="s">
        <v>342</v>
      </c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</row>
    <row r="35" spans="1:9" s="6" customFormat="1" ht="12.75" hidden="1">
      <c r="A35" s="326" t="s">
        <v>249</v>
      </c>
      <c r="B35" s="326"/>
      <c r="C35" s="198" t="s">
        <v>250</v>
      </c>
      <c r="D35" s="327">
        <f aca="true" t="shared" si="1" ref="D35:D44">I35+H35+G35+E35</f>
        <v>0</v>
      </c>
      <c r="E35" s="327">
        <f>E36</f>
        <v>0</v>
      </c>
      <c r="F35" s="327">
        <f>F36</f>
        <v>0</v>
      </c>
      <c r="G35" s="327">
        <f>G36</f>
        <v>0</v>
      </c>
      <c r="H35" s="327">
        <f>H36</f>
        <v>0</v>
      </c>
      <c r="I35" s="327">
        <f>I36</f>
        <v>0</v>
      </c>
    </row>
    <row r="36" spans="1:9" s="6" customFormat="1" ht="12.75" hidden="1">
      <c r="A36" s="328"/>
      <c r="B36" s="328" t="s">
        <v>279</v>
      </c>
      <c r="C36" s="329" t="s">
        <v>281</v>
      </c>
      <c r="D36" s="325">
        <f t="shared" si="1"/>
        <v>0</v>
      </c>
      <c r="E36" s="325">
        <v>0</v>
      </c>
      <c r="F36" s="325">
        <v>0</v>
      </c>
      <c r="G36" s="325">
        <v>0</v>
      </c>
      <c r="H36" s="325">
        <v>0</v>
      </c>
      <c r="I36" s="325">
        <v>0</v>
      </c>
    </row>
    <row r="37" spans="1:9" s="1" customFormat="1" ht="25.5" hidden="1">
      <c r="A37" s="326" t="s">
        <v>361</v>
      </c>
      <c r="B37" s="326"/>
      <c r="C37" s="112" t="s">
        <v>362</v>
      </c>
      <c r="D37" s="327">
        <f t="shared" si="1"/>
        <v>0</v>
      </c>
      <c r="E37" s="327">
        <f>E38</f>
        <v>0</v>
      </c>
      <c r="F37" s="327">
        <f>F38</f>
        <v>0</v>
      </c>
      <c r="G37" s="327">
        <f>G38</f>
        <v>0</v>
      </c>
      <c r="H37" s="327">
        <f>H38</f>
        <v>0</v>
      </c>
      <c r="I37" s="327">
        <f>I38</f>
        <v>0</v>
      </c>
    </row>
    <row r="38" spans="1:9" s="6" customFormat="1" ht="12.75" hidden="1">
      <c r="A38" s="328"/>
      <c r="B38" s="328" t="s">
        <v>365</v>
      </c>
      <c r="C38" s="129" t="s">
        <v>366</v>
      </c>
      <c r="D38" s="325">
        <f>I38+H38+G38+E38</f>
        <v>0</v>
      </c>
      <c r="E38" s="325">
        <v>0</v>
      </c>
      <c r="F38" s="325">
        <v>0</v>
      </c>
      <c r="G38" s="325">
        <v>0</v>
      </c>
      <c r="H38" s="325">
        <v>0</v>
      </c>
      <c r="I38" s="325">
        <v>0</v>
      </c>
    </row>
    <row r="39" spans="1:9" s="1" customFormat="1" ht="26.25" customHeight="1">
      <c r="A39" s="326" t="s">
        <v>367</v>
      </c>
      <c r="B39" s="326"/>
      <c r="C39" s="198" t="s">
        <v>368</v>
      </c>
      <c r="D39" s="327">
        <f>I39+H39+G39+E39</f>
        <v>100000</v>
      </c>
      <c r="E39" s="327">
        <f>E41+E42</f>
        <v>0</v>
      </c>
      <c r="F39" s="327">
        <f>F40+F42</f>
        <v>0</v>
      </c>
      <c r="G39" s="327">
        <f>G40+G42</f>
        <v>0</v>
      </c>
      <c r="H39" s="327">
        <f>H40+H42</f>
        <v>0</v>
      </c>
      <c r="I39" s="327">
        <f>I40+I42</f>
        <v>100000</v>
      </c>
    </row>
    <row r="40" spans="1:9" s="6" customFormat="1" ht="27.75" customHeight="1" hidden="1">
      <c r="A40" s="328"/>
      <c r="B40" s="328" t="s">
        <v>457</v>
      </c>
      <c r="C40" s="329" t="s">
        <v>458</v>
      </c>
      <c r="D40" s="325">
        <f t="shared" si="1"/>
        <v>0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</row>
    <row r="41" spans="1:9" s="6" customFormat="1" ht="29.25" customHeight="1" hidden="1">
      <c r="A41" s="328"/>
      <c r="B41" s="328" t="s">
        <v>457</v>
      </c>
      <c r="C41" s="329" t="s">
        <v>458</v>
      </c>
      <c r="D41" s="325">
        <f>I41+H41+G41+E41</f>
        <v>0</v>
      </c>
      <c r="E41" s="325">
        <v>0</v>
      </c>
      <c r="F41" s="325">
        <v>0</v>
      </c>
      <c r="G41" s="325">
        <v>0</v>
      </c>
      <c r="H41" s="325">
        <v>0</v>
      </c>
      <c r="I41" s="325">
        <v>0</v>
      </c>
    </row>
    <row r="42" spans="1:9" s="6" customFormat="1" ht="29.25" customHeight="1">
      <c r="A42" s="328"/>
      <c r="B42" s="328" t="s">
        <v>398</v>
      </c>
      <c r="C42" s="329" t="s">
        <v>452</v>
      </c>
      <c r="D42" s="325">
        <f t="shared" si="1"/>
        <v>100000</v>
      </c>
      <c r="E42" s="325">
        <v>0</v>
      </c>
      <c r="F42" s="325">
        <v>0</v>
      </c>
      <c r="G42" s="325">
        <v>0</v>
      </c>
      <c r="H42" s="325">
        <v>0</v>
      </c>
      <c r="I42" s="325">
        <v>100000</v>
      </c>
    </row>
    <row r="43" spans="1:9" s="1" customFormat="1" ht="12" customHeight="1" hidden="1">
      <c r="A43" s="326" t="s">
        <v>390</v>
      </c>
      <c r="B43" s="326"/>
      <c r="C43" s="198" t="s">
        <v>491</v>
      </c>
      <c r="D43" s="327">
        <f t="shared" si="1"/>
        <v>0</v>
      </c>
      <c r="E43" s="327">
        <f>E44</f>
        <v>0</v>
      </c>
      <c r="F43" s="327">
        <f>F44</f>
        <v>0</v>
      </c>
      <c r="G43" s="327">
        <f>G44</f>
        <v>0</v>
      </c>
      <c r="H43" s="327">
        <f>H44</f>
        <v>0</v>
      </c>
      <c r="I43" s="327">
        <f>I44</f>
        <v>0</v>
      </c>
    </row>
    <row r="44" spans="1:9" s="6" customFormat="1" ht="30" customHeight="1" hidden="1">
      <c r="A44" s="328"/>
      <c r="B44" s="328" t="s">
        <v>469</v>
      </c>
      <c r="C44" s="329" t="s">
        <v>470</v>
      </c>
      <c r="D44" s="325">
        <f t="shared" si="1"/>
        <v>0</v>
      </c>
      <c r="E44" s="325">
        <v>0</v>
      </c>
      <c r="F44" s="325">
        <v>0</v>
      </c>
      <c r="G44" s="325">
        <v>0</v>
      </c>
      <c r="H44" s="325">
        <v>0</v>
      </c>
      <c r="I44" s="325">
        <v>0</v>
      </c>
    </row>
    <row r="45" spans="1:9" s="9" customFormat="1" ht="24.75" customHeight="1">
      <c r="A45" s="416" t="s">
        <v>12</v>
      </c>
      <c r="B45" s="417"/>
      <c r="C45" s="417"/>
      <c r="D45" s="239">
        <f>I45+H45+G45+E45</f>
        <v>4055000</v>
      </c>
      <c r="E45" s="239">
        <f>E8+E11+E15+E17+E39</f>
        <v>3955000</v>
      </c>
      <c r="F45" s="239">
        <f>F8+F11+F15+F17+F39</f>
        <v>0</v>
      </c>
      <c r="G45" s="239">
        <f>G8+G11+G15+G17+G39</f>
        <v>0</v>
      </c>
      <c r="H45" s="239">
        <f>H8+H11+H15+H17+H39</f>
        <v>0</v>
      </c>
      <c r="I45" s="239">
        <f>I8+I11+I15+I17+I39</f>
        <v>100000</v>
      </c>
    </row>
    <row r="47" ht="12.75">
      <c r="A47" s="10"/>
    </row>
  </sheetData>
  <sheetProtection/>
  <mergeCells count="9">
    <mergeCell ref="I5:I6"/>
    <mergeCell ref="G5:G6"/>
    <mergeCell ref="A45:C45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7" customWidth="1"/>
    <col min="5" max="16384" width="9.140625" style="3" customWidth="1"/>
  </cols>
  <sheetData>
    <row r="1" spans="1:5" ht="17.25" customHeight="1">
      <c r="A1" s="418" t="s">
        <v>75</v>
      </c>
      <c r="B1" s="418"/>
      <c r="C1" s="418"/>
      <c r="D1" s="418"/>
      <c r="E1" s="418"/>
    </row>
    <row r="2" spans="4:5" ht="12.75" customHeight="1">
      <c r="D2" s="47"/>
      <c r="E2" s="340" t="s">
        <v>548</v>
      </c>
    </row>
    <row r="3" ht="29.25" customHeight="1"/>
    <row r="4" spans="1:4" ht="27" customHeight="1">
      <c r="A4" s="423" t="s">
        <v>553</v>
      </c>
      <c r="B4" s="423"/>
      <c r="C4" s="423"/>
      <c r="D4" s="423"/>
    </row>
    <row r="5" ht="6.75" customHeight="1">
      <c r="A5" s="23"/>
    </row>
    <row r="6" ht="12.75">
      <c r="D6" s="218"/>
    </row>
    <row r="7" spans="1:4" ht="15" customHeight="1">
      <c r="A7" s="424" t="s">
        <v>34</v>
      </c>
      <c r="B7" s="424" t="s">
        <v>35</v>
      </c>
      <c r="C7" s="425" t="s">
        <v>36</v>
      </c>
      <c r="D7" s="426" t="s">
        <v>552</v>
      </c>
    </row>
    <row r="8" spans="1:4" ht="15" customHeight="1">
      <c r="A8" s="424"/>
      <c r="B8" s="424"/>
      <c r="C8" s="424"/>
      <c r="D8" s="426"/>
    </row>
    <row r="9" spans="1:4" ht="15.75" customHeight="1">
      <c r="A9" s="424"/>
      <c r="B9" s="424"/>
      <c r="C9" s="424"/>
      <c r="D9" s="426"/>
    </row>
    <row r="10" spans="1:4" s="27" customFormat="1" ht="9.75" customHeight="1">
      <c r="A10" s="26">
        <v>1</v>
      </c>
      <c r="B10" s="26">
        <v>2</v>
      </c>
      <c r="C10" s="26">
        <v>3</v>
      </c>
      <c r="D10" s="214">
        <v>4</v>
      </c>
    </row>
    <row r="11" spans="1:4" s="30" customFormat="1" ht="13.5" customHeight="1">
      <c r="A11" s="28" t="s">
        <v>37</v>
      </c>
      <c r="B11" s="29" t="s">
        <v>38</v>
      </c>
      <c r="C11" s="28"/>
      <c r="D11" s="215">
        <v>30155669</v>
      </c>
    </row>
    <row r="12" spans="1:4" ht="15.75" customHeight="1">
      <c r="A12" s="28" t="s">
        <v>39</v>
      </c>
      <c r="B12" s="29" t="s">
        <v>40</v>
      </c>
      <c r="C12" s="28"/>
      <c r="D12" s="215">
        <v>31480869</v>
      </c>
    </row>
    <row r="13" spans="1:4" ht="14.25" customHeight="1">
      <c r="A13" s="28" t="s">
        <v>41</v>
      </c>
      <c r="B13" s="29" t="s">
        <v>42</v>
      </c>
      <c r="C13" s="31"/>
      <c r="D13" s="216">
        <f>D11-D12</f>
        <v>-1325200</v>
      </c>
    </row>
    <row r="14" spans="1:4" ht="18.75" customHeight="1">
      <c r="A14" s="419" t="s">
        <v>43</v>
      </c>
      <c r="B14" s="420"/>
      <c r="C14" s="31"/>
      <c r="D14" s="216">
        <f>D15+D16+D17+D19+D18+D20+D21+D22</f>
        <v>1822690</v>
      </c>
    </row>
    <row r="15" spans="1:4" ht="21.75" customHeight="1">
      <c r="A15" s="28" t="s">
        <v>37</v>
      </c>
      <c r="B15" s="32" t="s">
        <v>44</v>
      </c>
      <c r="C15" s="28" t="s">
        <v>45</v>
      </c>
      <c r="D15" s="216">
        <v>0</v>
      </c>
    </row>
    <row r="16" spans="1:4" ht="18.75" customHeight="1">
      <c r="A16" s="33" t="s">
        <v>39</v>
      </c>
      <c r="B16" s="31" t="s">
        <v>46</v>
      </c>
      <c r="C16" s="28" t="s">
        <v>45</v>
      </c>
      <c r="D16" s="219">
        <v>1325200</v>
      </c>
    </row>
    <row r="17" spans="1:4" ht="31.5" customHeight="1">
      <c r="A17" s="28" t="s">
        <v>41</v>
      </c>
      <c r="B17" s="34" t="s">
        <v>47</v>
      </c>
      <c r="C17" s="28" t="s">
        <v>48</v>
      </c>
      <c r="D17" s="216">
        <v>0</v>
      </c>
    </row>
    <row r="18" spans="1:4" ht="15.75" customHeight="1">
      <c r="A18" s="33" t="s">
        <v>49</v>
      </c>
      <c r="B18" s="31" t="s">
        <v>50</v>
      </c>
      <c r="C18" s="28" t="s">
        <v>51</v>
      </c>
      <c r="D18" s="216">
        <v>30000</v>
      </c>
    </row>
    <row r="19" spans="1:4" ht="15" customHeight="1">
      <c r="A19" s="28" t="s">
        <v>52</v>
      </c>
      <c r="B19" s="31" t="s">
        <v>53</v>
      </c>
      <c r="C19" s="28" t="s">
        <v>54</v>
      </c>
      <c r="D19" s="216">
        <v>0</v>
      </c>
    </row>
    <row r="20" spans="1:4" ht="16.5" customHeight="1">
      <c r="A20" s="33" t="s">
        <v>55</v>
      </c>
      <c r="B20" s="31" t="s">
        <v>56</v>
      </c>
      <c r="C20" s="28" t="s">
        <v>57</v>
      </c>
      <c r="D20" s="220">
        <v>0</v>
      </c>
    </row>
    <row r="21" spans="1:4" ht="15" customHeight="1">
      <c r="A21" s="28" t="s">
        <v>58</v>
      </c>
      <c r="B21" s="31" t="s">
        <v>59</v>
      </c>
      <c r="C21" s="28" t="s">
        <v>60</v>
      </c>
      <c r="D21" s="215">
        <v>0</v>
      </c>
    </row>
    <row r="22" spans="1:4" ht="15" customHeight="1">
      <c r="A22" s="28" t="s">
        <v>61</v>
      </c>
      <c r="B22" s="35" t="s">
        <v>62</v>
      </c>
      <c r="C22" s="28" t="s">
        <v>529</v>
      </c>
      <c r="D22" s="215">
        <v>467490</v>
      </c>
    </row>
    <row r="23" spans="1:4" ht="18.75" customHeight="1">
      <c r="A23" s="419" t="s">
        <v>63</v>
      </c>
      <c r="B23" s="420"/>
      <c r="C23" s="28"/>
      <c r="D23" s="215">
        <f>D24+D25+D26+D27+D29+D30</f>
        <v>497490</v>
      </c>
    </row>
    <row r="24" spans="1:4" ht="16.5" customHeight="1">
      <c r="A24" s="28" t="s">
        <v>37</v>
      </c>
      <c r="B24" s="31" t="s">
        <v>64</v>
      </c>
      <c r="C24" s="28" t="s">
        <v>65</v>
      </c>
      <c r="D24" s="215">
        <v>350000</v>
      </c>
    </row>
    <row r="25" spans="1:4" ht="13.5" customHeight="1">
      <c r="A25" s="33" t="s">
        <v>39</v>
      </c>
      <c r="B25" s="36" t="s">
        <v>66</v>
      </c>
      <c r="C25" s="33" t="s">
        <v>65</v>
      </c>
      <c r="D25" s="215">
        <v>147490</v>
      </c>
    </row>
    <row r="26" spans="1:4" ht="38.25" customHeight="1">
      <c r="A26" s="28" t="s">
        <v>41</v>
      </c>
      <c r="B26" s="37" t="s">
        <v>67</v>
      </c>
      <c r="C26" s="28" t="s">
        <v>68</v>
      </c>
      <c r="D26" s="215">
        <v>0</v>
      </c>
    </row>
    <row r="27" spans="1:4" ht="36">
      <c r="A27" s="33" t="s">
        <v>49</v>
      </c>
      <c r="B27" s="34" t="s">
        <v>547</v>
      </c>
      <c r="C27" s="33" t="s">
        <v>546</v>
      </c>
      <c r="D27" s="221">
        <v>0</v>
      </c>
    </row>
    <row r="28" spans="1:4" ht="15.75" customHeight="1">
      <c r="A28" s="28" t="s">
        <v>52</v>
      </c>
      <c r="B28" s="31" t="s">
        <v>69</v>
      </c>
      <c r="C28" s="28" t="s">
        <v>70</v>
      </c>
      <c r="D28" s="215">
        <v>0</v>
      </c>
    </row>
    <row r="29" spans="1:4" ht="15" customHeight="1">
      <c r="A29" s="38" t="s">
        <v>55</v>
      </c>
      <c r="B29" s="35" t="s">
        <v>71</v>
      </c>
      <c r="C29" s="38" t="s">
        <v>72</v>
      </c>
      <c r="D29" s="220">
        <v>0</v>
      </c>
    </row>
    <row r="30" spans="1:6" ht="16.5" customHeight="1">
      <c r="A30" s="38" t="s">
        <v>58</v>
      </c>
      <c r="B30" s="35" t="s">
        <v>73</v>
      </c>
      <c r="C30" s="39" t="s">
        <v>74</v>
      </c>
      <c r="D30" s="222">
        <v>0</v>
      </c>
      <c r="E30" s="40"/>
      <c r="F30" s="40"/>
    </row>
    <row r="31" spans="1:3" ht="12.75">
      <c r="A31" s="41"/>
      <c r="B31" s="42"/>
      <c r="C31" s="43"/>
    </row>
    <row r="32" spans="1:4" ht="51.75" customHeight="1">
      <c r="A32" s="44"/>
      <c r="B32" s="421"/>
      <c r="C32" s="422"/>
      <c r="D32" s="422"/>
    </row>
  </sheetData>
  <sheetProtection/>
  <mergeCells count="9">
    <mergeCell ref="A1:E1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3" customWidth="1"/>
    <col min="5" max="5" width="14.8515625" style="133" customWidth="1"/>
    <col min="6" max="6" width="13.57421875" style="133" customWidth="1"/>
    <col min="7" max="7" width="15.8515625" style="121" customWidth="1"/>
  </cols>
  <sheetData>
    <row r="1" spans="5:7" ht="12.75">
      <c r="E1" s="427" t="s">
        <v>222</v>
      </c>
      <c r="F1" s="427"/>
      <c r="G1" s="427"/>
    </row>
    <row r="2" ht="12.75">
      <c r="G2" s="340" t="s">
        <v>548</v>
      </c>
    </row>
    <row r="3" spans="1:7" ht="42.75" customHeight="1">
      <c r="A3" s="429" t="s">
        <v>81</v>
      </c>
      <c r="B3" s="429"/>
      <c r="C3" s="429"/>
      <c r="D3" s="429"/>
      <c r="E3" s="429"/>
      <c r="F3" s="429"/>
      <c r="G3" s="429"/>
    </row>
    <row r="4" spans="1:7" s="47" customFormat="1" ht="20.25" customHeight="1">
      <c r="A4" s="424" t="s">
        <v>0</v>
      </c>
      <c r="B4" s="430" t="s">
        <v>8</v>
      </c>
      <c r="C4" s="430" t="s">
        <v>78</v>
      </c>
      <c r="D4" s="426" t="s">
        <v>76</v>
      </c>
      <c r="E4" s="426" t="s">
        <v>82</v>
      </c>
      <c r="F4" s="426" t="s">
        <v>77</v>
      </c>
      <c r="G4" s="426"/>
    </row>
    <row r="5" spans="1:7" s="47" customFormat="1" ht="65.25" customHeight="1">
      <c r="A5" s="424"/>
      <c r="B5" s="431"/>
      <c r="C5" s="431"/>
      <c r="D5" s="432"/>
      <c r="E5" s="426"/>
      <c r="F5" s="149" t="s">
        <v>79</v>
      </c>
      <c r="G5" s="149" t="s">
        <v>80</v>
      </c>
    </row>
    <row r="6" spans="1:7" ht="9" customHeight="1">
      <c r="A6" s="48">
        <v>1</v>
      </c>
      <c r="B6" s="48">
        <v>2</v>
      </c>
      <c r="C6" s="48">
        <v>3</v>
      </c>
      <c r="D6" s="141">
        <v>4</v>
      </c>
      <c r="E6" s="141">
        <v>5</v>
      </c>
      <c r="F6" s="141">
        <v>6</v>
      </c>
      <c r="G6" s="141">
        <v>7</v>
      </c>
    </row>
    <row r="7" spans="1:7" s="1" customFormat="1" ht="19.5" customHeight="1">
      <c r="A7" s="344">
        <v>750</v>
      </c>
      <c r="B7" s="344"/>
      <c r="C7" s="344" t="s">
        <v>234</v>
      </c>
      <c r="D7" s="154">
        <v>77065</v>
      </c>
      <c r="E7" s="154">
        <v>77065</v>
      </c>
      <c r="F7" s="154">
        <v>77065</v>
      </c>
      <c r="G7" s="154">
        <f>G8</f>
        <v>0</v>
      </c>
    </row>
    <row r="8" spans="1:7" ht="19.5" customHeight="1">
      <c r="A8" s="18"/>
      <c r="B8" s="18">
        <v>75011</v>
      </c>
      <c r="C8" s="18" t="s">
        <v>261</v>
      </c>
      <c r="D8" s="180">
        <v>77065</v>
      </c>
      <c r="E8" s="180">
        <v>77065</v>
      </c>
      <c r="F8" s="180">
        <v>77065</v>
      </c>
      <c r="G8" s="180">
        <v>0</v>
      </c>
    </row>
    <row r="9" spans="1:7" s="1" customFormat="1" ht="40.5" customHeight="1">
      <c r="A9" s="344">
        <v>751</v>
      </c>
      <c r="B9" s="344"/>
      <c r="C9" s="345" t="s">
        <v>238</v>
      </c>
      <c r="D9" s="154">
        <v>1357</v>
      </c>
      <c r="E9" s="154">
        <v>1357</v>
      </c>
      <c r="F9" s="154">
        <v>1357</v>
      </c>
      <c r="G9" s="154">
        <f>G10</f>
        <v>0</v>
      </c>
    </row>
    <row r="10" spans="1:7" ht="30.75" customHeight="1">
      <c r="A10" s="18"/>
      <c r="B10" s="18">
        <v>75101</v>
      </c>
      <c r="C10" s="184" t="s">
        <v>262</v>
      </c>
      <c r="D10" s="180">
        <v>1357</v>
      </c>
      <c r="E10" s="180">
        <v>1357</v>
      </c>
      <c r="F10" s="180">
        <v>1357</v>
      </c>
      <c r="G10" s="180">
        <v>0</v>
      </c>
    </row>
    <row r="11" spans="1:7" s="1" customFormat="1" ht="18" customHeight="1" hidden="1">
      <c r="A11" s="344">
        <v>752</v>
      </c>
      <c r="B11" s="344"/>
      <c r="C11" s="345" t="s">
        <v>460</v>
      </c>
      <c r="D11" s="154">
        <f>D12</f>
        <v>0</v>
      </c>
      <c r="E11" s="154">
        <f>E12</f>
        <v>0</v>
      </c>
      <c r="F11" s="154">
        <f>F12</f>
        <v>0</v>
      </c>
      <c r="G11" s="154">
        <f>G12</f>
        <v>0</v>
      </c>
    </row>
    <row r="12" spans="1:7" ht="18" customHeight="1" hidden="1">
      <c r="A12" s="18"/>
      <c r="B12" s="18">
        <v>75212</v>
      </c>
      <c r="C12" s="184" t="s">
        <v>459</v>
      </c>
      <c r="D12" s="180">
        <v>0</v>
      </c>
      <c r="E12" s="180">
        <f>F12+G12</f>
        <v>0</v>
      </c>
      <c r="F12" s="180">
        <v>0</v>
      </c>
      <c r="G12" s="180">
        <v>0</v>
      </c>
    </row>
    <row r="13" spans="1:7" s="1" customFormat="1" ht="17.25" customHeight="1" hidden="1">
      <c r="A13" s="344">
        <v>752</v>
      </c>
      <c r="B13" s="344"/>
      <c r="C13" s="346" t="s">
        <v>460</v>
      </c>
      <c r="D13" s="154">
        <f>D14</f>
        <v>0</v>
      </c>
      <c r="E13" s="154">
        <f>E14</f>
        <v>0</v>
      </c>
      <c r="F13" s="154">
        <f>F14</f>
        <v>0</v>
      </c>
      <c r="G13" s="154">
        <f>G14</f>
        <v>0</v>
      </c>
    </row>
    <row r="14" spans="1:7" ht="16.5" customHeight="1" hidden="1">
      <c r="A14" s="18"/>
      <c r="B14" s="18">
        <v>75212</v>
      </c>
      <c r="C14" s="184" t="s">
        <v>459</v>
      </c>
      <c r="D14" s="347">
        <v>0</v>
      </c>
      <c r="E14" s="347">
        <v>0</v>
      </c>
      <c r="F14" s="347">
        <v>0</v>
      </c>
      <c r="G14" s="347">
        <v>0</v>
      </c>
    </row>
    <row r="15" spans="1:7" s="1" customFormat="1" ht="29.25" customHeight="1" hidden="1">
      <c r="A15" s="344">
        <v>754</v>
      </c>
      <c r="B15" s="344"/>
      <c r="C15" s="346" t="s">
        <v>264</v>
      </c>
      <c r="D15" s="154">
        <f>D16+D17</f>
        <v>0</v>
      </c>
      <c r="E15" s="154">
        <f>E16+E17</f>
        <v>0</v>
      </c>
      <c r="F15" s="154">
        <f>F16+F17</f>
        <v>0</v>
      </c>
      <c r="G15" s="154">
        <f>G16+G17</f>
        <v>0</v>
      </c>
    </row>
    <row r="16" spans="1:7" s="6" customFormat="1" ht="21" customHeight="1" hidden="1">
      <c r="A16" s="348"/>
      <c r="B16" s="348">
        <v>75412</v>
      </c>
      <c r="C16" s="349" t="s">
        <v>318</v>
      </c>
      <c r="D16" s="347">
        <v>0</v>
      </c>
      <c r="E16" s="347">
        <v>0</v>
      </c>
      <c r="F16" s="347">
        <v>0</v>
      </c>
      <c r="G16" s="347">
        <v>0</v>
      </c>
    </row>
    <row r="17" spans="1:7" ht="19.5" customHeight="1" hidden="1">
      <c r="A17" s="18"/>
      <c r="B17" s="18">
        <v>75414</v>
      </c>
      <c r="C17" s="18" t="s">
        <v>263</v>
      </c>
      <c r="D17" s="180">
        <v>0</v>
      </c>
      <c r="E17" s="180">
        <v>0</v>
      </c>
      <c r="F17" s="180">
        <v>0</v>
      </c>
      <c r="G17" s="180">
        <v>0</v>
      </c>
    </row>
    <row r="18" spans="1:7" s="1" customFormat="1" ht="16.5" customHeight="1" hidden="1">
      <c r="A18" s="344">
        <v>852</v>
      </c>
      <c r="B18" s="344"/>
      <c r="C18" s="344" t="s">
        <v>253</v>
      </c>
      <c r="D18" s="154">
        <v>0</v>
      </c>
      <c r="E18" s="154">
        <v>0</v>
      </c>
      <c r="F18" s="154">
        <v>0</v>
      </c>
      <c r="G18" s="154">
        <f>G19+G20</f>
        <v>0</v>
      </c>
    </row>
    <row r="19" spans="1:7" ht="52.5" customHeight="1" hidden="1">
      <c r="A19" s="18"/>
      <c r="B19" s="18">
        <v>85212</v>
      </c>
      <c r="C19" s="184" t="s">
        <v>531</v>
      </c>
      <c r="D19" s="180">
        <v>0</v>
      </c>
      <c r="E19" s="180">
        <f>F19+G19</f>
        <v>0</v>
      </c>
      <c r="F19" s="180">
        <v>0</v>
      </c>
      <c r="G19" s="180">
        <v>0</v>
      </c>
    </row>
    <row r="20" spans="1:7" ht="69" customHeight="1" hidden="1">
      <c r="A20" s="18"/>
      <c r="B20" s="18">
        <v>85213</v>
      </c>
      <c r="C20" s="184" t="s">
        <v>532</v>
      </c>
      <c r="D20" s="180">
        <v>0</v>
      </c>
      <c r="E20" s="180">
        <v>0</v>
      </c>
      <c r="F20" s="180">
        <v>0</v>
      </c>
      <c r="G20" s="180">
        <v>0</v>
      </c>
    </row>
    <row r="21" spans="1:7" s="1" customFormat="1" ht="18" customHeight="1">
      <c r="A21" s="344">
        <v>855</v>
      </c>
      <c r="B21" s="344"/>
      <c r="C21" s="344" t="s">
        <v>501</v>
      </c>
      <c r="D21" s="154">
        <f>D22+D23+D24+D25</f>
        <v>5427000</v>
      </c>
      <c r="E21" s="154">
        <f>E22+E23+E24+E25</f>
        <v>5427000</v>
      </c>
      <c r="F21" s="154">
        <f>F22+F23+F24+F25</f>
        <v>5427000</v>
      </c>
      <c r="G21" s="154">
        <f>G22+G23+G24+G25</f>
        <v>0</v>
      </c>
    </row>
    <row r="22" spans="1:7" ht="21" customHeight="1">
      <c r="A22" s="18"/>
      <c r="B22" s="18">
        <v>85501</v>
      </c>
      <c r="C22" s="184" t="s">
        <v>502</v>
      </c>
      <c r="D22" s="180">
        <v>3737000</v>
      </c>
      <c r="E22" s="180">
        <v>3737000</v>
      </c>
      <c r="F22" s="180">
        <v>3737000</v>
      </c>
      <c r="G22" s="180">
        <v>0</v>
      </c>
    </row>
    <row r="23" spans="1:7" ht="50.25" customHeight="1">
      <c r="A23" s="363"/>
      <c r="B23" s="363">
        <v>85502</v>
      </c>
      <c r="C23" s="364" t="s">
        <v>442</v>
      </c>
      <c r="D23" s="365">
        <v>1520000</v>
      </c>
      <c r="E23" s="365">
        <v>1520000</v>
      </c>
      <c r="F23" s="365">
        <v>1520000</v>
      </c>
      <c r="G23" s="365">
        <v>0</v>
      </c>
    </row>
    <row r="24" spans="1:23" s="370" customFormat="1" ht="20.25" customHeight="1">
      <c r="A24" s="18"/>
      <c r="B24" s="18">
        <v>85504</v>
      </c>
      <c r="C24" s="184" t="s">
        <v>454</v>
      </c>
      <c r="D24" s="180">
        <v>165000</v>
      </c>
      <c r="E24" s="180">
        <v>165000</v>
      </c>
      <c r="F24" s="371">
        <v>165000</v>
      </c>
      <c r="G24" s="180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7" ht="93.75" customHeight="1">
      <c r="A25" s="18"/>
      <c r="B25" s="18">
        <v>85513</v>
      </c>
      <c r="C25" s="184" t="s">
        <v>554</v>
      </c>
      <c r="D25" s="180">
        <v>5000</v>
      </c>
      <c r="E25" s="180">
        <v>5000</v>
      </c>
      <c r="F25" s="180">
        <v>5000</v>
      </c>
      <c r="G25" s="180">
        <v>0</v>
      </c>
    </row>
    <row r="26" spans="1:7" s="1" customFormat="1" ht="19.5" customHeight="1">
      <c r="A26" s="366"/>
      <c r="B26" s="367"/>
      <c r="C26" s="368" t="s">
        <v>1</v>
      </c>
      <c r="D26" s="369">
        <f>D7+D11+D18+D15+D13+D9+D21</f>
        <v>5505422</v>
      </c>
      <c r="E26" s="369">
        <f>E7+E11+E18+E15+E13+E21+E9</f>
        <v>5505422</v>
      </c>
      <c r="F26" s="369">
        <f>F7+F11+F18+F15+F13+F9+F21</f>
        <v>5505422</v>
      </c>
      <c r="G26" s="369">
        <f>G7+G11+G18+G15+G13</f>
        <v>0</v>
      </c>
    </row>
    <row r="27" spans="1:7" s="142" customFormat="1" ht="19.5" customHeight="1">
      <c r="A27" s="428"/>
      <c r="B27" s="428"/>
      <c r="C27" s="428"/>
      <c r="D27" s="428"/>
      <c r="E27" s="155"/>
      <c r="F27" s="155"/>
      <c r="G27" s="155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3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431</v>
      </c>
    </row>
    <row r="4" ht="30" customHeight="1"/>
    <row r="5" spans="1:5" ht="78" customHeight="1">
      <c r="A5" s="433" t="s">
        <v>85</v>
      </c>
      <c r="B5" s="433"/>
      <c r="C5" s="433"/>
      <c r="D5" s="433"/>
      <c r="E5" s="433"/>
    </row>
    <row r="6" spans="4:5" ht="19.5" customHeight="1">
      <c r="D6" s="54"/>
      <c r="E6" s="134"/>
    </row>
    <row r="7" ht="19.5" customHeight="1">
      <c r="E7" s="135"/>
    </row>
    <row r="8" spans="1:5" ht="19.5" customHeight="1">
      <c r="A8" s="24" t="s">
        <v>34</v>
      </c>
      <c r="B8" s="24" t="s">
        <v>0</v>
      </c>
      <c r="C8" s="24" t="s">
        <v>8</v>
      </c>
      <c r="D8" s="24" t="s">
        <v>86</v>
      </c>
      <c r="E8" s="136" t="s">
        <v>87</v>
      </c>
    </row>
    <row r="9" spans="1:5" ht="30" customHeight="1" thickBot="1">
      <c r="A9" s="56" t="s">
        <v>88</v>
      </c>
      <c r="B9" s="434" t="s">
        <v>7</v>
      </c>
      <c r="C9" s="435"/>
      <c r="D9" s="435"/>
      <c r="E9" s="436"/>
    </row>
    <row r="10" spans="1:5" ht="69" customHeight="1">
      <c r="A10" s="57">
        <v>1</v>
      </c>
      <c r="B10" s="58">
        <v>756</v>
      </c>
      <c r="C10" s="58"/>
      <c r="D10" s="156" t="s">
        <v>254</v>
      </c>
      <c r="E10" s="314">
        <f>E11</f>
        <v>81500</v>
      </c>
    </row>
    <row r="11" spans="1:5" ht="30" customHeight="1">
      <c r="A11" s="59"/>
      <c r="B11" s="60"/>
      <c r="C11" s="60">
        <v>75618</v>
      </c>
      <c r="D11" s="157" t="s">
        <v>243</v>
      </c>
      <c r="E11" s="132">
        <v>81500</v>
      </c>
    </row>
    <row r="12" spans="1:5" ht="30" customHeight="1">
      <c r="A12" s="59"/>
      <c r="B12" s="60"/>
      <c r="C12" s="60"/>
      <c r="D12" s="58"/>
      <c r="E12" s="132"/>
    </row>
    <row r="13" spans="1:5" ht="30" customHeight="1">
      <c r="A13" s="59"/>
      <c r="B13" s="60"/>
      <c r="C13" s="60"/>
      <c r="D13" s="60"/>
      <c r="E13" s="132"/>
    </row>
    <row r="14" spans="1:5" s="140" customFormat="1" ht="30" customHeight="1" thickBot="1">
      <c r="A14" s="288"/>
      <c r="B14" s="289"/>
      <c r="C14" s="289" t="s">
        <v>1</v>
      </c>
      <c r="D14" s="289"/>
      <c r="E14" s="290">
        <f>E10</f>
        <v>81500</v>
      </c>
    </row>
    <row r="15" spans="1:5" ht="30" customHeight="1" thickBot="1">
      <c r="A15" s="61" t="s">
        <v>89</v>
      </c>
      <c r="B15" s="437" t="s">
        <v>90</v>
      </c>
      <c r="C15" s="438"/>
      <c r="D15" s="438"/>
      <c r="E15" s="439"/>
    </row>
    <row r="16" spans="1:5" s="140" customFormat="1" ht="30" customHeight="1">
      <c r="A16" s="137">
        <v>1</v>
      </c>
      <c r="B16" s="138">
        <v>851</v>
      </c>
      <c r="C16" s="138"/>
      <c r="D16" s="138" t="s">
        <v>255</v>
      </c>
      <c r="E16" s="139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31">
        <v>80000</v>
      </c>
    </row>
    <row r="18" spans="1:5" s="140" customFormat="1" ht="30" customHeight="1">
      <c r="A18" s="137"/>
      <c r="B18" s="138"/>
      <c r="C18" s="138"/>
      <c r="D18" s="138"/>
      <c r="E18" s="139"/>
    </row>
    <row r="19" spans="1:5" ht="30" customHeight="1">
      <c r="A19" s="57"/>
      <c r="B19" s="58"/>
      <c r="C19" s="58"/>
      <c r="D19" s="58"/>
      <c r="E19" s="131"/>
    </row>
    <row r="20" spans="1:5" ht="30" customHeight="1">
      <c r="A20" s="59"/>
      <c r="B20" s="60"/>
      <c r="C20" s="60"/>
      <c r="D20" s="60"/>
      <c r="E20" s="132"/>
    </row>
    <row r="21" spans="1:5" ht="30" customHeight="1">
      <c r="A21" s="59"/>
      <c r="B21" s="60"/>
      <c r="C21" s="60"/>
      <c r="D21" s="60"/>
      <c r="E21" s="132"/>
    </row>
    <row r="22" spans="1:5" s="140" customFormat="1" ht="30" customHeight="1" thickBot="1">
      <c r="A22" s="288"/>
      <c r="B22" s="289"/>
      <c r="C22" s="289" t="s">
        <v>1</v>
      </c>
      <c r="D22" s="289"/>
      <c r="E22" s="290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432</v>
      </c>
    </row>
    <row r="4" spans="1:5" ht="78" customHeight="1">
      <c r="A4" s="433" t="s">
        <v>91</v>
      </c>
      <c r="B4" s="433"/>
      <c r="C4" s="433"/>
      <c r="D4" s="433"/>
      <c r="E4" s="43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34</v>
      </c>
      <c r="B7" s="24" t="s">
        <v>0</v>
      </c>
      <c r="C7" s="24" t="s">
        <v>8</v>
      </c>
      <c r="D7" s="24" t="s">
        <v>86</v>
      </c>
      <c r="E7" s="24" t="s">
        <v>87</v>
      </c>
    </row>
    <row r="8" spans="1:5" ht="30" customHeight="1">
      <c r="A8" s="315">
        <v>1</v>
      </c>
      <c r="B8" s="316">
        <v>851</v>
      </c>
      <c r="C8" s="316"/>
      <c r="D8" s="316" t="s">
        <v>255</v>
      </c>
      <c r="E8" s="314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2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18" t="s">
        <v>447</v>
      </c>
      <c r="B1" s="418"/>
      <c r="C1" s="418"/>
      <c r="D1" s="418"/>
      <c r="E1" s="418"/>
    </row>
    <row r="2" ht="12.75">
      <c r="E2" s="340" t="s">
        <v>548</v>
      </c>
    </row>
    <row r="3" spans="1:5" ht="77.25" customHeight="1">
      <c r="A3" s="423" t="s">
        <v>549</v>
      </c>
      <c r="B3" s="423"/>
      <c r="C3" s="423"/>
      <c r="D3" s="423"/>
      <c r="E3" s="423"/>
    </row>
    <row r="4" spans="4:5" ht="19.5" customHeight="1">
      <c r="D4" s="3"/>
      <c r="E4" s="135"/>
    </row>
    <row r="5" spans="1:5" ht="19.5" customHeight="1">
      <c r="A5" s="424" t="s">
        <v>34</v>
      </c>
      <c r="B5" s="424" t="s">
        <v>0</v>
      </c>
      <c r="C5" s="424" t="s">
        <v>8</v>
      </c>
      <c r="D5" s="425" t="s">
        <v>97</v>
      </c>
      <c r="E5" s="443" t="s">
        <v>98</v>
      </c>
    </row>
    <row r="6" spans="1:5" ht="19.5" customHeight="1">
      <c r="A6" s="424"/>
      <c r="B6" s="424"/>
      <c r="C6" s="424"/>
      <c r="D6" s="425"/>
      <c r="E6" s="444"/>
    </row>
    <row r="7" spans="1:5" ht="19.5" customHeight="1">
      <c r="A7" s="424"/>
      <c r="B7" s="424"/>
      <c r="C7" s="424"/>
      <c r="D7" s="425"/>
      <c r="E7" s="44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41">
        <v>5</v>
      </c>
    </row>
    <row r="9" spans="1:5" ht="30" customHeight="1">
      <c r="A9" s="68">
        <v>1</v>
      </c>
      <c r="B9" s="68">
        <v>801</v>
      </c>
      <c r="C9" s="68">
        <v>80104</v>
      </c>
      <c r="D9" s="378" t="s">
        <v>258</v>
      </c>
      <c r="E9" s="379">
        <v>600000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78" t="s">
        <v>259</v>
      </c>
      <c r="E10" s="379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78" t="s">
        <v>258</v>
      </c>
      <c r="E11" s="379">
        <v>60000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79">
        <v>343646</v>
      </c>
    </row>
    <row r="13" spans="1:5" s="3" customFormat="1" ht="30" customHeight="1">
      <c r="A13" s="440" t="s">
        <v>1</v>
      </c>
      <c r="B13" s="441"/>
      <c r="C13" s="441"/>
      <c r="D13" s="442"/>
      <c r="E13" s="172">
        <f>E9+E10+E12+E11</f>
        <v>1003646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Ewa</cp:lastModifiedBy>
  <cp:lastPrinted>2018-12-04T10:36:53Z</cp:lastPrinted>
  <dcterms:created xsi:type="dcterms:W3CDTF">2009-10-15T10:17:39Z</dcterms:created>
  <dcterms:modified xsi:type="dcterms:W3CDTF">2018-12-27T07:02:15Z</dcterms:modified>
  <cp:category/>
  <cp:version/>
  <cp:contentType/>
  <cp:contentStatus/>
</cp:coreProperties>
</file>