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0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'DOCHODY'!$A$1:$K$41</definedName>
    <definedName name="_xlnm.Print_Area" localSheetId="8">'DOTACJE CELOWE'!$A$1:$H$45</definedName>
    <definedName name="_xlnm.Print_Area" localSheetId="6">'DOTACJE PODMIOTOWE'!$A$1:$F$56</definedName>
    <definedName name="_xlnm.Print_Area" localSheetId="11">'PRZYCHODY I ROZCHODY'!$A$1:$F$38</definedName>
    <definedName name="_xlnm.Print_Area" localSheetId="1">'WYDATKI'!$A$1:$H$44</definedName>
    <definedName name="_xlnm.Print_Area" localSheetId="2">'WYDATKI BIEŻĄCE'!$A$1:$N$97</definedName>
    <definedName name="_xlnm.Print_Area" localSheetId="4">'WYDATKI MAJĄTKOWE'!$A$1:$K$101</definedName>
    <definedName name="_xlnm.Print_Area" localSheetId="5">'ZADANIA INWESTYCYJNE'!$A$1:$K$44</definedName>
  </definedNames>
  <calcPr fullCalcOnLoad="1"/>
</workbook>
</file>

<file path=xl/sharedStrings.xml><?xml version="1.0" encoding="utf-8"?>
<sst xmlns="http://schemas.openxmlformats.org/spreadsheetml/2006/main" count="831" uniqueCount="369">
  <si>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</si>
  <si>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</si>
  <si>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</si>
  <si>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</si>
  <si>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</si>
  <si>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</si>
  <si>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</si>
  <si>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</si>
  <si>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</si>
  <si>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</si>
  <si>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</si>
  <si>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</si>
  <si>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</si>
  <si>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</si>
  <si>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</si>
  <si>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</si>
  <si>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</si>
  <si>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</si>
  <si>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</si>
  <si>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</si>
  <si>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</si>
  <si>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</si>
  <si>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</si>
  <si>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</si>
  <si>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</si>
  <si>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</si>
  <si>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</si>
  <si>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</si>
  <si>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</si>
  <si>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</si>
  <si>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</si>
  <si>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</si>
  <si>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</si>
  <si>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</si>
  <si>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</si>
  <si>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</si>
  <si>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</si>
  <si>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</si>
  <si>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</si>
  <si>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</si>
  <si>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</si>
  <si>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</si>
  <si>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</si>
  <si>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</si>
  <si>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</si>
  <si>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</si>
  <si>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</si>
  <si>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</si>
  <si>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</si>
  <si>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</si>
  <si>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</si>
  <si>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</si>
  <si>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</si>
  <si>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</si>
  <si>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</si>
  <si>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</si>
  <si>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</si>
  <si>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</si>
  <si>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</si>
  <si>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</si>
  <si>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</si>
  <si>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</si>
  <si>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</si>
  <si>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</si>
  <si>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</si>
  <si>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</si>
  <si>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</si>
  <si>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</si>
  <si>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</si>
  <si>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</si>
  <si>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</si>
  <si>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</si>
  <si>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</si>
  <si>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</si>
  <si>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</si>
  <si>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</si>
  <si>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</si>
  <si>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</si>
  <si>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</si>
  <si>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</si>
  <si>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</si>
  <si>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</si>
  <si>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</si>
  <si>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</si>
  <si>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</si>
  <si>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</si>
  <si>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</si>
  <si>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</si>
  <si>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</si>
  <si>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</si>
  <si>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</si>
  <si>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</si>
  <si>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</si>
  <si>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</si>
  <si>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</si>
  <si>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</si>
  <si>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</si>
  <si>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</si>
  <si>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</si>
  <si>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</si>
  <si>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</si>
  <si>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</si>
  <si>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</si>
  <si>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</si>
  <si>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</si>
  <si>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</si>
  <si>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</si>
  <si>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</si>
  <si>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</si>
  <si>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</si>
  <si>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</si>
  <si>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</si>
  <si>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</si>
  <si>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</si>
  <si>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</si>
  <si>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</si>
  <si>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</si>
  <si>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</si>
  <si>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</si>
  <si>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</si>
  <si>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</si>
  <si>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</si>
  <si>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</si>
  <si>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</si>
  <si>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</si>
  <si>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</si>
  <si>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</si>
  <si>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</si>
  <si>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</si>
  <si>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</si>
  <si>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</si>
  <si>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</si>
  <si>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</si>
  <si>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</si>
  <si>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</si>
  <si>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</si>
  <si>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</si>
  <si>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</si>
  <si>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</si>
  <si>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</si>
  <si>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</si>
  <si>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</si>
  <si>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</si>
  <si>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</si>
  <si>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</si>
  <si>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</si>
  <si>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</si>
  <si>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</si>
  <si>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</si>
  <si>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</si>
  <si>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</si>
  <si>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</si>
  <si>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</si>
  <si>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</si>
  <si>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</si>
  <si>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</si>
  <si>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</si>
  <si>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</si>
  <si>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</si>
  <si>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</si>
  <si>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</si>
  <si>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</si>
  <si>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</si>
  <si>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</si>
  <si>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</si>
  <si>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</si>
  <si>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</si>
  <si>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</si>
  <si>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</si>
  <si>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</si>
  <si>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</si>
  <si>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</si>
  <si>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</si>
  <si>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</si>
  <si>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</si>
  <si>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</si>
  <si>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</si>
  <si>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</si>
  <si>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</si>
  <si>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</si>
  <si>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</si>
  <si>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</si>
  <si>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</si>
  <si>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</si>
  <si>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</si>
  <si>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</si>
  <si>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</si>
  <si>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</si>
  <si>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</si>
  <si>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</si>
  <si>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</si>
  <si>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</si>
  <si>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</si>
  <si>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</si>
  <si>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</si>
  <si>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</si>
  <si>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</si>
  <si>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</si>
  <si>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</si>
  <si>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</si>
  <si>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</si>
  <si>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</si>
  <si>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</si>
  <si>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</si>
  <si>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</si>
  <si>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</si>
  <si>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</si>
  <si>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</si>
  <si>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</si>
  <si>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</si>
  <si>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</si>
  <si>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</si>
  <si>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</si>
  <si>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</si>
  <si>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</si>
  <si>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</si>
  <si>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</si>
  <si>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</si>
  <si>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</si>
  <si>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</si>
  <si>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</si>
  <si>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</si>
  <si>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</si>
  <si>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</si>
  <si>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</si>
  <si>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</si>
  <si>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</si>
  <si>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</si>
  <si>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</si>
  <si>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</si>
  <si>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</si>
  <si>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</si>
  <si>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</si>
  <si>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</si>
  <si>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</si>
  <si>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</si>
  <si>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</si>
  <si>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</si>
  <si>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</si>
  <si>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</si>
  <si>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</si>
  <si>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</si>
  <si>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</si>
  <si>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</si>
  <si>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</si>
  <si>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</si>
  <si>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</si>
  <si>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</si>
  <si>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</si>
  <si>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</si>
  <si>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</si>
  <si>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</si>
  <si>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</si>
  <si>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</si>
  <si>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</si>
  <si>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</si>
  <si>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</si>
  <si>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</si>
  <si>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</si>
  <si>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</si>
  <si>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</si>
  <si>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</si>
  <si>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</si>
  <si>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</si>
  <si>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</si>
  <si>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</si>
  <si>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</si>
  <si>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</si>
  <si>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Planowane wydatki na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</si>
  <si>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</si>
  <si>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</si>
  <si>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</si>
  <si>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</si>
  <si>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</si>
  <si>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</si>
  <si>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</si>
  <si>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</si>
  <si>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</si>
  <si>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</si>
  <si>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</si>
  <si>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</si>
  <si>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</si>
  <si>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</si>
  <si>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</si>
  <si>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</si>
  <si>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</si>
  <si>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</si>
  <si>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</si>
  <si>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</si>
  <si>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</si>
  <si>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</si>
  <si>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</si>
  <si>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</si>
  <si>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</si>
  <si>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</si>
  <si>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</si>
  <si>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</si>
  <si>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</si>
  <si>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</si>
  <si>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</si>
  <si>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</si>
  <si>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</si>
  <si>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</si>
  <si>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</si>
  <si>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</si>
  <si>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zmieniającego Uchwałę Budżetową Gminy na rok 2020</t>
  </si>
  <si>
    <t>75011</t>
  </si>
  <si>
    <t>Urzędy wojewódzkie</t>
  </si>
  <si>
    <t>DOCHODY OD OSÓB PRAWNYCH, OD OSÓB FIZYCZNYCH  OD INNYCH JEDNOSTEK NIEPOSIADAJĄCYCH OSOBOWOŚCI PRAWNEJ ORAZ WYDATKI ZWIAZANE Z ICH POBOREM</t>
  </si>
  <si>
    <t>75075</t>
  </si>
  <si>
    <t>Dotacje podmiotowe w 2020 r.</t>
  </si>
  <si>
    <t>Infrastruktura wodociagowa i sanitacyjna wsi</t>
  </si>
  <si>
    <t>92120</t>
  </si>
  <si>
    <t>Załącznik nr 6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</si>
  <si>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</si>
  <si>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</si>
  <si>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Wpływy z podatku od nieruchomości</t>
  </si>
  <si>
    <t>60095</t>
  </si>
  <si>
    <t>75023</t>
  </si>
  <si>
    <t>Urzędy gmin (miast i miast na prawach powiatu)</t>
  </si>
  <si>
    <t>Kanalizacja deszczowa grawitacyjna na działce gminnej nr 40/1 w miejscowości Anielin</t>
  </si>
  <si>
    <t>Wymiana kotła gazowego w budynku OSP Lewiczyn</t>
  </si>
  <si>
    <t>Budowa chodnika z kostki brukowej przy PSP Lewiczyn</t>
  </si>
  <si>
    <t>Załącznik nr 4 do Zarządzenia nr /2020 Wójta Gminy Belsk Duży z dnia 16 września 2020 roku</t>
  </si>
  <si>
    <t>Zakłady gospodarki komunalnej</t>
  </si>
  <si>
    <t>Publiczna Szkoła Podstawowa w Lewiczynie</t>
  </si>
  <si>
    <t>RODZINA</t>
  </si>
  <si>
    <t>Załącznik nr 6 do Uchwały nr XXV/172/2020 Rady Gminy Belsk Duży z dnia 30 listopada 2020 roku</t>
  </si>
  <si>
    <t>Załącznik nr 8 do Uchwały nr XXV/172/2020 Rady Gminy Belsk Duży z dnia 30 listopada 2020 roku</t>
  </si>
  <si>
    <t>Przebudowa Oświetlenia ulicznego w miejscowości Wilczy Targ-etap II</t>
  </si>
  <si>
    <t>Przebudowa oświetlenia ulicznego w miejscowości Zaborów I oraz Zaborów II</t>
  </si>
  <si>
    <t>01030</t>
  </si>
  <si>
    <t>Izby rolnicze</t>
  </si>
  <si>
    <t>75085</t>
  </si>
  <si>
    <t>Wspólna obsługa jednostek samorządu terytorialnego</t>
  </si>
  <si>
    <t>80103</t>
  </si>
  <si>
    <t>Oddziały przedszkolne w szkolach podstawowych</t>
  </si>
  <si>
    <t>80113</t>
  </si>
  <si>
    <t>Dowożenie uczniów do szkół</t>
  </si>
  <si>
    <t>80150</t>
  </si>
  <si>
    <t>Realizacja zadań wymagająca stosowania specjalnej organizacji nauki i metod pracy dla dzieci i młodzieży w szkołach podstawowych</t>
  </si>
  <si>
    <t>855</t>
  </si>
  <si>
    <t>85504</t>
  </si>
  <si>
    <t>Wspieranie rodziny</t>
  </si>
  <si>
    <t>854</t>
  </si>
  <si>
    <t>85401</t>
  </si>
  <si>
    <t>Swietlice szkolne</t>
  </si>
  <si>
    <t>EDUKACYJNA OPIEKA WYCHOWAWCZA</t>
  </si>
  <si>
    <t>POZOSTAŁE ZADANIA W ZAKRESIE POLITYKI SPOŁECZNEJ</t>
  </si>
  <si>
    <t>85322</t>
  </si>
  <si>
    <t>Fundusz Pracy</t>
  </si>
  <si>
    <t>852</t>
  </si>
  <si>
    <t>85216</t>
  </si>
  <si>
    <t>85219</t>
  </si>
  <si>
    <t>Ośrodki pomocy społecznej</t>
  </si>
  <si>
    <t>Zasiłki stałe</t>
  </si>
  <si>
    <t>POMOC SPOŁECZNA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</si>
  <si>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</si>
  <si>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RÓŻNE ROZLICZENIA</t>
  </si>
  <si>
    <t>Subwencje ogólne z budzetu państwa</t>
  </si>
  <si>
    <t xml:space="preserve">Dotacje celowe otrzymane z samorządu województwa na inwestycje i zakupy inwestycyjne realizowane na podstawie porozumień (umów) między jednostkami samorządu terytorialnego </t>
  </si>
  <si>
    <t>Załącznik nr 2 do Uchwały nr XXVI/179/2020 Rady Gminy Belsk Duży z dnia 30 grudnia 2020 roku</t>
  </si>
  <si>
    <t>80149</t>
  </si>
  <si>
    <t>Realizacja zadań wymagająca stosowania specjalnej organizacji nauki i metod pracy dla dzieci i młodzieży w przedszkolach, oddziałach przedszkolnych w szkołach podstawowych i innych formach wychowania przedszkolnego</t>
  </si>
  <si>
    <t>Załącznik nr 3 do Uchwały nr XXVI/179/2020 Rady Gminy Belsk Duży z dnia 30 grudnia 2020 roku</t>
  </si>
  <si>
    <t>Załącznik nr 1 do Uchwały nr XXVI/179/2020 Rady Gminy Belsk Duży z dnia 30 grudnia 2020 roku</t>
  </si>
  <si>
    <t>Załącznik nr 4 do Uchwały nr XXVI/179/2020 Rady Gminy Belsk Duży z dnia 30 grudnia 2020 roku</t>
  </si>
  <si>
    <t>Załącznik nr 5 do Uchwały nr XXVI/179/2020 Rady Gminy Belsk Duży z dnia 30 grudniaa 2020 roku</t>
  </si>
  <si>
    <t>Załącznik nr 5 do Uchwały nr XXVI/179/2020 Rady Gminy Belsk Duży z dnia 30 grudnia 2020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</si>
</sst>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3" fontId="19" fillId="0" borderId="10" xfId="52" applyNumberFormat="1" applyFont="1" applyBorder="1" applyAlignment="1">
      <alignment vertical="center"/>
      <protection/>
    </xf>
    <xf numFmtId="3" fontId="19" fillId="0" borderId="16" xfId="52" applyNumberFormat="1" applyFont="1" applyBorder="1" applyAlignment="1">
      <alignment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3" fontId="0" fillId="0" borderId="16" xfId="52" applyNumberFormat="1" applyFont="1" applyBorder="1" applyAlignment="1">
      <alignment vertical="center"/>
      <protection/>
    </xf>
    <xf numFmtId="3" fontId="0" fillId="0" borderId="17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8" xfId="52" applyNumberFormat="1" applyFont="1" applyBorder="1" applyAlignment="1">
      <alignment horizontal="center" vertical="center"/>
      <protection/>
    </xf>
    <xf numFmtId="0" fontId="0" fillId="0" borderId="18" xfId="52" applyFont="1" applyBorder="1" applyAlignment="1">
      <alignment vertical="center" wrapText="1"/>
      <protection/>
    </xf>
    <xf numFmtId="3" fontId="0" fillId="0" borderId="14" xfId="52" applyNumberFormat="1" applyFont="1" applyBorder="1" applyAlignment="1">
      <alignment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19" fillId="0" borderId="14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3" fontId="19" fillId="0" borderId="17" xfId="52" applyNumberFormat="1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9" xfId="55" applyFont="1" applyBorder="1" applyAlignment="1">
      <alignment horizontal="center"/>
      <protection/>
    </xf>
    <xf numFmtId="0" fontId="28" fillId="0" borderId="19" xfId="55" applyFont="1" applyBorder="1">
      <alignment/>
      <protection/>
    </xf>
    <xf numFmtId="3" fontId="30" fillId="0" borderId="19" xfId="55" applyNumberFormat="1" applyFont="1" applyBorder="1">
      <alignment/>
      <protection/>
    </xf>
    <xf numFmtId="0" fontId="33" fillId="0" borderId="20" xfId="55" applyFont="1" applyBorder="1">
      <alignment/>
      <protection/>
    </xf>
    <xf numFmtId="0" fontId="24" fillId="0" borderId="20" xfId="55" applyFont="1" applyBorder="1">
      <alignment/>
      <protection/>
    </xf>
    <xf numFmtId="49" fontId="24" fillId="0" borderId="20" xfId="55" applyNumberFormat="1" applyFont="1" applyBorder="1">
      <alignment/>
      <protection/>
    </xf>
    <xf numFmtId="3" fontId="24" fillId="0" borderId="20" xfId="55" applyNumberFormat="1" applyFont="1" applyBorder="1">
      <alignment/>
      <protection/>
    </xf>
    <xf numFmtId="0" fontId="24" fillId="0" borderId="20" xfId="55" applyFont="1" applyBorder="1" applyAlignment="1">
      <alignment/>
      <protection/>
    </xf>
    <xf numFmtId="49" fontId="24" fillId="0" borderId="20" xfId="55" applyNumberFormat="1" applyFont="1" applyBorder="1" applyAlignment="1">
      <alignment/>
      <protection/>
    </xf>
    <xf numFmtId="3" fontId="24" fillId="0" borderId="20" xfId="55" applyNumberFormat="1" applyFont="1" applyBorder="1" applyAlignment="1">
      <alignment/>
      <protection/>
    </xf>
    <xf numFmtId="0" fontId="33" fillId="0" borderId="20" xfId="55" applyFont="1" applyBorder="1" applyAlignment="1">
      <alignment horizontal="center"/>
      <protection/>
    </xf>
    <xf numFmtId="0" fontId="28" fillId="0" borderId="20" xfId="55" applyFont="1" applyBorder="1" applyAlignment="1">
      <alignment horizontal="center"/>
      <protection/>
    </xf>
    <xf numFmtId="0" fontId="28" fillId="0" borderId="20" xfId="55" applyFont="1" applyBorder="1">
      <alignment/>
      <protection/>
    </xf>
    <xf numFmtId="3" fontId="30" fillId="0" borderId="20" xfId="55" applyNumberFormat="1" applyFont="1" applyBorder="1">
      <alignment/>
      <protection/>
    </xf>
    <xf numFmtId="0" fontId="33" fillId="0" borderId="21" xfId="55" applyFont="1" applyBorder="1" applyAlignment="1">
      <alignment horizontal="center"/>
      <protection/>
    </xf>
    <xf numFmtId="0" fontId="33" fillId="0" borderId="21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9" fillId="0" borderId="0" xfId="0" applyFont="1" applyAlignment="1">
      <alignment/>
    </xf>
    <xf numFmtId="3" fontId="19" fillId="0" borderId="14" xfId="52" applyNumberFormat="1" applyFont="1" applyBorder="1" applyAlignment="1">
      <alignment vertical="center"/>
      <protection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6" xfId="55" applyFont="1" applyBorder="1" applyAlignment="1">
      <alignment horizontal="center" vertical="center"/>
      <protection/>
    </xf>
    <xf numFmtId="0" fontId="33" fillId="0" borderId="27" xfId="55" applyFont="1" applyBorder="1">
      <alignment/>
      <protection/>
    </xf>
    <xf numFmtId="0" fontId="24" fillId="0" borderId="26" xfId="55" applyFont="1" applyBorder="1" applyAlignment="1">
      <alignment/>
      <protection/>
    </xf>
    <xf numFmtId="49" fontId="24" fillId="0" borderId="27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indent="2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8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17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vertical="center"/>
    </xf>
    <xf numFmtId="4" fontId="20" fillId="0" borderId="18" xfId="52" applyNumberFormat="1" applyFont="1" applyBorder="1" applyAlignment="1">
      <alignment vertical="center"/>
      <protection/>
    </xf>
    <xf numFmtId="4" fontId="19" fillId="0" borderId="17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4" fontId="0" fillId="0" borderId="17" xfId="52" applyNumberFormat="1" applyFont="1" applyBorder="1" applyAlignment="1">
      <alignment vertical="center"/>
      <protection/>
    </xf>
    <xf numFmtId="4" fontId="19" fillId="0" borderId="16" xfId="52" applyNumberFormat="1" applyFont="1" applyBorder="1" applyAlignment="1">
      <alignment vertical="center"/>
      <protection/>
    </xf>
    <xf numFmtId="4" fontId="0" fillId="0" borderId="16" xfId="52" applyNumberFormat="1" applyFont="1" applyBorder="1" applyAlignment="1">
      <alignment vertical="center"/>
      <protection/>
    </xf>
    <xf numFmtId="0" fontId="19" fillId="0" borderId="18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9" fontId="19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0" fillId="0" borderId="14" xfId="53" applyNumberFormat="1" applyFont="1" applyBorder="1" applyAlignment="1">
      <alignment vertical="center" wrapText="1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49" fontId="19" fillId="0" borderId="18" xfId="52" applyNumberFormat="1" applyFont="1" applyBorder="1" applyAlignment="1">
      <alignment horizontal="center" vertical="center"/>
      <protection/>
    </xf>
    <xf numFmtId="0" fontId="19" fillId="0" borderId="18" xfId="0" applyFont="1" applyBorder="1" applyAlignment="1">
      <alignment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8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0" borderId="18" xfId="52" applyFont="1" applyBorder="1" applyAlignment="1">
      <alignment horizontal="center" vertical="center"/>
      <protection/>
    </xf>
    <xf numFmtId="0" fontId="20" fillId="0" borderId="28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20" borderId="18" xfId="0" applyFont="1" applyFill="1" applyBorder="1" applyAlignment="1">
      <alignment horizontal="left" vertical="center"/>
    </xf>
    <xf numFmtId="0" fontId="20" fillId="20" borderId="17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9" fillId="0" borderId="18" xfId="53" applyFont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28" xfId="0" applyNumberFormat="1" applyFont="1" applyFill="1" applyBorder="1" applyAlignment="1">
      <alignment horizontal="center" wrapText="1"/>
    </xf>
    <xf numFmtId="3" fontId="20" fillId="20" borderId="17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8" xfId="54" applyFont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2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3" fillId="0" borderId="20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30" fillId="0" borderId="39" xfId="55" applyFont="1" applyBorder="1" applyAlignment="1">
      <alignment horizontal="center"/>
      <protection/>
    </xf>
    <xf numFmtId="0" fontId="30" fillId="0" borderId="4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30" fillId="0" borderId="18" xfId="55" applyFont="1" applyBorder="1" applyAlignment="1">
      <alignment horizontal="center"/>
      <protection/>
    </xf>
    <xf numFmtId="0" fontId="30" fillId="0" borderId="17" xfId="55" applyFont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workbookViewId="0" topLeftCell="A16">
      <selection activeCell="O29" sqref="O29"/>
    </sheetView>
  </sheetViews>
  <sheetFormatPr defaultColWidth="9.140625" defaultRowHeight="12.75"/>
  <cols>
    <col min="1" max="1" width="5.140625" style="0" customWidth="1"/>
    <col min="2" max="2" width="30.00390625" style="0" customWidth="1"/>
    <col min="3" max="7" width="12.5742187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2.281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365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264</v>
      </c>
      <c r="L2" s="2"/>
    </row>
    <row r="3" spans="1:5" ht="16.5" customHeight="1">
      <c r="A3" s="107"/>
      <c r="B3" s="299" t="s">
        <v>110</v>
      </c>
      <c r="C3" s="299"/>
      <c r="D3" s="299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300"/>
      <c r="D5" s="300"/>
      <c r="E5" s="300"/>
    </row>
    <row r="6" spans="1:11" ht="12.75">
      <c r="A6" s="4"/>
      <c r="B6" s="4"/>
      <c r="C6" s="98"/>
      <c r="D6" s="98"/>
      <c r="E6" s="98"/>
      <c r="F6" s="301"/>
      <c r="G6" s="301"/>
      <c r="H6" s="301"/>
      <c r="I6" s="301"/>
      <c r="J6" s="301"/>
      <c r="K6" s="302"/>
    </row>
    <row r="7" spans="1:11" ht="12.75">
      <c r="A7" s="303" t="s">
        <v>0</v>
      </c>
      <c r="B7" s="303"/>
      <c r="C7" s="304" t="s">
        <v>1</v>
      </c>
      <c r="D7" s="305"/>
      <c r="E7" s="306"/>
      <c r="F7" s="313" t="s">
        <v>19</v>
      </c>
      <c r="G7" s="313"/>
      <c r="H7" s="313"/>
      <c r="I7" s="313"/>
      <c r="J7" s="313"/>
      <c r="K7" s="295"/>
    </row>
    <row r="8" spans="1:11" ht="12.75">
      <c r="A8" s="303"/>
      <c r="B8" s="303"/>
      <c r="C8" s="307"/>
      <c r="D8" s="308"/>
      <c r="E8" s="309"/>
      <c r="F8" s="307" t="s">
        <v>2</v>
      </c>
      <c r="G8" s="294" t="s">
        <v>6</v>
      </c>
      <c r="H8" s="295"/>
      <c r="I8" s="292" t="s">
        <v>4</v>
      </c>
      <c r="J8" s="294" t="s">
        <v>6</v>
      </c>
      <c r="K8" s="295"/>
    </row>
    <row r="9" spans="1:11" ht="105" customHeight="1">
      <c r="A9" s="303"/>
      <c r="B9" s="293"/>
      <c r="C9" s="310"/>
      <c r="D9" s="311"/>
      <c r="E9" s="312"/>
      <c r="F9" s="310"/>
      <c r="G9" s="101" t="s">
        <v>111</v>
      </c>
      <c r="H9" s="102" t="s">
        <v>112</v>
      </c>
      <c r="I9" s="293"/>
      <c r="J9" s="100" t="s">
        <v>111</v>
      </c>
      <c r="K9" s="102" t="s">
        <v>112</v>
      </c>
    </row>
    <row r="10" spans="1:11" ht="17.25" customHeight="1">
      <c r="A10" s="101"/>
      <c r="B10" s="7"/>
      <c r="C10" s="103" t="s">
        <v>20</v>
      </c>
      <c r="D10" s="104" t="s">
        <v>21</v>
      </c>
      <c r="E10" s="103" t="s">
        <v>113</v>
      </c>
      <c r="F10" s="99"/>
      <c r="G10" s="101"/>
      <c r="H10" s="102"/>
      <c r="I10" s="7"/>
      <c r="J10" s="100"/>
      <c r="K10" s="102"/>
    </row>
    <row r="11" spans="1:11" ht="12.75">
      <c r="A11" s="10">
        <v>1</v>
      </c>
      <c r="B11" s="10">
        <v>2</v>
      </c>
      <c r="C11" s="296">
        <v>3</v>
      </c>
      <c r="D11" s="297"/>
      <c r="E11" s="298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12.75">
      <c r="A12" s="189">
        <v>600</v>
      </c>
      <c r="B12" s="266" t="s">
        <v>220</v>
      </c>
      <c r="C12" s="232">
        <v>437586.71</v>
      </c>
      <c r="D12" s="197">
        <v>-64368</v>
      </c>
      <c r="E12" s="232">
        <f aca="true" t="shared" si="0" ref="E12:E20">C12+D12</f>
        <v>373218.71</v>
      </c>
      <c r="F12" s="197">
        <v>0</v>
      </c>
      <c r="G12" s="197">
        <v>0</v>
      </c>
      <c r="H12" s="197">
        <v>0</v>
      </c>
      <c r="I12" s="232">
        <v>373218.71</v>
      </c>
      <c r="J12" s="197">
        <v>175000</v>
      </c>
      <c r="K12" s="232">
        <v>198218.71</v>
      </c>
    </row>
    <row r="13" spans="1:11" ht="114.75">
      <c r="A13" s="189"/>
      <c r="B13" s="251" t="s">
        <v>357</v>
      </c>
      <c r="C13" s="257">
        <v>64368</v>
      </c>
      <c r="D13" s="257">
        <v>-64368</v>
      </c>
      <c r="E13" s="257">
        <f t="shared" si="0"/>
        <v>0</v>
      </c>
      <c r="F13" s="257">
        <v>-64368</v>
      </c>
      <c r="G13" s="231">
        <v>-12873.6</v>
      </c>
      <c r="H13" s="231">
        <v>-51494.4</v>
      </c>
      <c r="I13" s="257">
        <v>0</v>
      </c>
      <c r="J13" s="257">
        <v>0</v>
      </c>
      <c r="K13" s="257">
        <v>0</v>
      </c>
    </row>
    <row r="14" spans="1:11" ht="108.75" customHeight="1">
      <c r="A14" s="195">
        <v>756</v>
      </c>
      <c r="B14" s="266" t="s">
        <v>308</v>
      </c>
      <c r="C14" s="197">
        <v>16103464</v>
      </c>
      <c r="D14" s="197">
        <v>4600</v>
      </c>
      <c r="E14" s="197">
        <f t="shared" si="0"/>
        <v>16108064</v>
      </c>
      <c r="F14" s="197">
        <f>E14-I14</f>
        <v>16108064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</row>
    <row r="15" spans="1:11" s="22" customFormat="1" ht="30" customHeight="1">
      <c r="A15" s="267"/>
      <c r="B15" s="250" t="s">
        <v>316</v>
      </c>
      <c r="C15" s="257">
        <v>8553502</v>
      </c>
      <c r="D15" s="257">
        <v>4600</v>
      </c>
      <c r="E15" s="257">
        <f t="shared" si="0"/>
        <v>8558102</v>
      </c>
      <c r="F15" s="257">
        <v>4600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</row>
    <row r="16" spans="1:11" s="126" customFormat="1" ht="18.75" customHeight="1">
      <c r="A16" s="195">
        <v>758</v>
      </c>
      <c r="B16" s="266" t="s">
        <v>358</v>
      </c>
      <c r="C16" s="232">
        <v>8550624.62</v>
      </c>
      <c r="D16" s="232">
        <v>129167</v>
      </c>
      <c r="E16" s="232">
        <f t="shared" si="0"/>
        <v>8679791.62</v>
      </c>
      <c r="F16" s="232">
        <f>E16-I16</f>
        <v>8056768.619999999</v>
      </c>
      <c r="G16" s="232">
        <v>0</v>
      </c>
      <c r="H16" s="232">
        <v>0</v>
      </c>
      <c r="I16" s="232">
        <v>623023</v>
      </c>
      <c r="J16" s="232">
        <v>0</v>
      </c>
      <c r="K16" s="232">
        <v>0</v>
      </c>
    </row>
    <row r="17" spans="1:11" s="22" customFormat="1" ht="25.5">
      <c r="A17" s="202"/>
      <c r="B17" s="251" t="s">
        <v>359</v>
      </c>
      <c r="C17" s="257">
        <v>7737481</v>
      </c>
      <c r="D17" s="257">
        <v>129167</v>
      </c>
      <c r="E17" s="257">
        <f t="shared" si="0"/>
        <v>7866648</v>
      </c>
      <c r="F17" s="257">
        <v>129167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</row>
    <row r="18" spans="1:11" ht="25.5">
      <c r="A18" s="195">
        <v>921</v>
      </c>
      <c r="B18" s="275" t="s">
        <v>226</v>
      </c>
      <c r="C18" s="197">
        <v>431000</v>
      </c>
      <c r="D18" s="197">
        <v>-42455</v>
      </c>
      <c r="E18" s="197">
        <v>388545</v>
      </c>
      <c r="F18" s="197">
        <v>10000</v>
      </c>
      <c r="G18" s="197">
        <v>10000</v>
      </c>
      <c r="H18" s="197">
        <v>0</v>
      </c>
      <c r="I18" s="197">
        <v>378545</v>
      </c>
      <c r="J18" s="197">
        <v>378545</v>
      </c>
      <c r="K18" s="197">
        <v>0</v>
      </c>
    </row>
    <row r="19" spans="1:11" s="22" customFormat="1" ht="89.25">
      <c r="A19" s="267"/>
      <c r="B19" s="250" t="s">
        <v>360</v>
      </c>
      <c r="C19" s="257">
        <v>391000</v>
      </c>
      <c r="D19" s="257">
        <v>-42455</v>
      </c>
      <c r="E19" s="257">
        <f t="shared" si="0"/>
        <v>348545</v>
      </c>
      <c r="F19" s="257">
        <v>0</v>
      </c>
      <c r="G19" s="257">
        <v>0</v>
      </c>
      <c r="H19" s="257">
        <v>0</v>
      </c>
      <c r="I19" s="257">
        <v>-42455</v>
      </c>
      <c r="J19" s="257">
        <v>-42455</v>
      </c>
      <c r="K19" s="257">
        <v>0</v>
      </c>
    </row>
    <row r="20" spans="1:11" ht="12.75">
      <c r="A20" s="211"/>
      <c r="B20" s="211" t="s">
        <v>115</v>
      </c>
      <c r="C20" s="243">
        <v>37519046.69</v>
      </c>
      <c r="D20" s="232">
        <f>D12+D14+D16+D18</f>
        <v>26944</v>
      </c>
      <c r="E20" s="232">
        <f t="shared" si="0"/>
        <v>37545990.69</v>
      </c>
      <c r="F20" s="232">
        <v>35684961.98</v>
      </c>
      <c r="G20" s="244">
        <v>10182856.17</v>
      </c>
      <c r="H20" s="244">
        <v>154061.19</v>
      </c>
      <c r="I20" s="244">
        <v>1861028.71</v>
      </c>
      <c r="J20" s="244">
        <v>894548</v>
      </c>
      <c r="K20" s="244">
        <v>198218.71</v>
      </c>
    </row>
    <row r="21" spans="1:11" s="22" customFormat="1" ht="12.75">
      <c r="A21"/>
      <c r="B21" s="36"/>
      <c r="C21" s="36"/>
      <c r="D21" s="36"/>
      <c r="E21" s="36"/>
      <c r="F21"/>
      <c r="G21"/>
      <c r="H21"/>
      <c r="I21"/>
      <c r="J21"/>
      <c r="K21"/>
    </row>
    <row r="22" spans="1:5" ht="12.75">
      <c r="A22" s="36"/>
      <c r="B22" s="36"/>
      <c r="C22" s="36"/>
      <c r="D22" s="36"/>
      <c r="E22" s="36"/>
    </row>
    <row r="23" spans="1:11" s="22" customFormat="1" ht="12.75">
      <c r="A23"/>
      <c r="B23" s="36"/>
      <c r="C23" s="36"/>
      <c r="D23" s="36"/>
      <c r="E23" s="36"/>
      <c r="F23"/>
      <c r="G23"/>
      <c r="H23"/>
      <c r="I23"/>
      <c r="J23"/>
      <c r="K23"/>
    </row>
    <row r="24" spans="1:11" s="22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22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22" customFormat="1" ht="12.75">
      <c r="A26"/>
      <c r="B26"/>
      <c r="C26"/>
      <c r="D26"/>
      <c r="E26"/>
      <c r="F26"/>
      <c r="G26"/>
      <c r="H26"/>
      <c r="I26"/>
      <c r="J26"/>
      <c r="K26"/>
    </row>
    <row r="28" spans="1:11" s="22" customFormat="1" ht="12.75">
      <c r="A28"/>
      <c r="B28"/>
      <c r="C28"/>
      <c r="D28"/>
      <c r="E28"/>
      <c r="F28"/>
      <c r="G28"/>
      <c r="H28"/>
      <c r="I28"/>
      <c r="J28"/>
      <c r="K28"/>
    </row>
    <row r="29" spans="1:11" s="160" customFormat="1" ht="12.75">
      <c r="A29"/>
      <c r="B29"/>
      <c r="C29"/>
      <c r="D29"/>
      <c r="E29"/>
      <c r="F29"/>
      <c r="G29"/>
      <c r="H29"/>
      <c r="I29"/>
      <c r="J29"/>
      <c r="K29"/>
    </row>
    <row r="31" spans="1:11" s="22" customFormat="1" ht="12.75">
      <c r="A31"/>
      <c r="B31"/>
      <c r="C31"/>
      <c r="D31"/>
      <c r="E31"/>
      <c r="F31"/>
      <c r="G31"/>
      <c r="H31"/>
      <c r="I31"/>
      <c r="J31"/>
      <c r="K31"/>
    </row>
    <row r="32" spans="1:11" s="160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60" customFormat="1" ht="12.75">
      <c r="A33"/>
      <c r="B33"/>
      <c r="C33"/>
      <c r="D33"/>
      <c r="E33"/>
      <c r="F33"/>
      <c r="G33"/>
      <c r="H33"/>
      <c r="I33"/>
      <c r="J33"/>
      <c r="K33"/>
    </row>
    <row r="35" spans="1:11" s="22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160" customFormat="1" ht="12.75">
      <c r="A36"/>
      <c r="B36"/>
      <c r="C36"/>
      <c r="D36"/>
      <c r="E36"/>
      <c r="F36"/>
      <c r="G36"/>
      <c r="H36"/>
      <c r="I36"/>
      <c r="J36"/>
      <c r="K36"/>
    </row>
    <row r="38" spans="1:11" s="160" customFormat="1" ht="12.75">
      <c r="A38"/>
      <c r="B38"/>
      <c r="C38"/>
      <c r="D38"/>
      <c r="E38"/>
      <c r="F38"/>
      <c r="G38"/>
      <c r="H38"/>
      <c r="I38"/>
      <c r="J38"/>
      <c r="K38"/>
    </row>
    <row r="40" spans="1:11" s="160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160" customFormat="1" ht="12.75">
      <c r="A41"/>
      <c r="B41"/>
      <c r="C41"/>
      <c r="D41"/>
      <c r="E41"/>
      <c r="F41"/>
      <c r="G41"/>
      <c r="H41"/>
      <c r="I41"/>
      <c r="J41"/>
      <c r="K41"/>
    </row>
    <row r="42" ht="57" customHeight="1"/>
    <row r="43" ht="17.25" customHeight="1"/>
    <row r="47" spans="1:11" s="126" customFormat="1" ht="12.75">
      <c r="A47"/>
      <c r="B47"/>
      <c r="C47"/>
      <c r="D47"/>
      <c r="E47"/>
      <c r="F47"/>
      <c r="G47"/>
      <c r="H47"/>
      <c r="I47"/>
      <c r="J47"/>
      <c r="K47"/>
    </row>
    <row r="48" ht="78" customHeight="1"/>
    <row r="51" ht="63.75" customHeight="1"/>
    <row r="52" ht="77.25" customHeight="1"/>
    <row r="53" ht="65.25" customHeight="1"/>
    <row r="54" ht="18.75" customHeight="1"/>
    <row r="55" ht="27" customHeight="1"/>
    <row r="56" ht="64.5" customHeight="1"/>
    <row r="57" ht="18.75" customHeight="1"/>
    <row r="59" ht="89.25" customHeight="1"/>
    <row r="60" ht="65.25" customHeight="1"/>
    <row r="61" ht="16.5" customHeight="1"/>
    <row r="62" spans="1:11" s="160" customFormat="1" ht="66" customHeight="1">
      <c r="A62"/>
      <c r="B62"/>
      <c r="C62"/>
      <c r="D62"/>
      <c r="E62"/>
      <c r="F62"/>
      <c r="G62"/>
      <c r="H62"/>
      <c r="I62"/>
      <c r="J62"/>
      <c r="K62"/>
    </row>
    <row r="63" ht="27" customHeight="1"/>
    <row r="64" spans="1:11" s="22" customFormat="1" ht="50.25" customHeight="1">
      <c r="A64"/>
      <c r="B64"/>
      <c r="C64"/>
      <c r="D64"/>
      <c r="E64"/>
      <c r="F64"/>
      <c r="G64"/>
      <c r="H64"/>
      <c r="I64"/>
      <c r="J64"/>
      <c r="K64"/>
    </row>
    <row r="65" ht="15.75" customHeight="1"/>
    <row r="66" ht="76.5" customHeight="1"/>
    <row r="68" ht="6" customHeight="1"/>
    <row r="69" spans="1:11" s="22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22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22" customFormat="1" ht="67.5" customHeight="1">
      <c r="A71"/>
      <c r="B71"/>
      <c r="C71"/>
      <c r="D71"/>
      <c r="E71"/>
      <c r="F71"/>
      <c r="G71"/>
      <c r="H71"/>
      <c r="I71"/>
      <c r="J71"/>
      <c r="K71"/>
    </row>
    <row r="72" spans="1:11" s="22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22" customFormat="1" ht="27" customHeight="1">
      <c r="A73"/>
      <c r="B73"/>
      <c r="C73"/>
      <c r="D73"/>
      <c r="E73"/>
      <c r="F73"/>
      <c r="G73"/>
      <c r="H73"/>
      <c r="I73"/>
      <c r="J73"/>
      <c r="K73"/>
    </row>
    <row r="74" spans="1:11" s="22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22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22" customFormat="1" ht="27.75" customHeight="1">
      <c r="A76"/>
      <c r="B76"/>
      <c r="C76"/>
      <c r="D76"/>
      <c r="E76"/>
      <c r="F76"/>
      <c r="G76"/>
      <c r="H76"/>
      <c r="I76"/>
      <c r="J76"/>
      <c r="K76"/>
    </row>
    <row r="77" spans="1:11" s="22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22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22" customFormat="1" ht="51.75" customHeight="1">
      <c r="A79"/>
      <c r="B79"/>
      <c r="C79"/>
      <c r="D79"/>
      <c r="E79"/>
      <c r="F79"/>
      <c r="G79"/>
      <c r="H79"/>
      <c r="I79"/>
      <c r="J79"/>
      <c r="K79"/>
    </row>
    <row r="80" spans="1:11" s="22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22" customFormat="1" ht="15" customHeight="1">
      <c r="A81"/>
      <c r="B81"/>
      <c r="C81"/>
      <c r="D81"/>
      <c r="E81"/>
      <c r="F81"/>
      <c r="G81"/>
      <c r="H81"/>
      <c r="I81"/>
      <c r="J81"/>
      <c r="K81"/>
    </row>
    <row r="82" spans="1:11" s="22" customFormat="1" ht="56.25" customHeight="1">
      <c r="A82"/>
      <c r="B82"/>
      <c r="C82"/>
      <c r="D82"/>
      <c r="E82"/>
      <c r="F82"/>
      <c r="G82"/>
      <c r="H82"/>
      <c r="I82"/>
      <c r="J82"/>
      <c r="K82"/>
    </row>
    <row r="83" spans="1:11" s="22" customFormat="1" ht="27" customHeight="1">
      <c r="A83"/>
      <c r="B83"/>
      <c r="C83"/>
      <c r="D83"/>
      <c r="E83"/>
      <c r="F83"/>
      <c r="G83"/>
      <c r="H83"/>
      <c r="I83"/>
      <c r="J83"/>
      <c r="K83"/>
    </row>
    <row r="84" spans="1:11" s="22" customFormat="1" ht="54.75" customHeight="1">
      <c r="A84"/>
      <c r="B84"/>
      <c r="C84"/>
      <c r="D84"/>
      <c r="E84"/>
      <c r="F84"/>
      <c r="G84"/>
      <c r="H84"/>
      <c r="I84"/>
      <c r="J84"/>
      <c r="K84"/>
    </row>
    <row r="85" spans="1:11" s="22" customFormat="1" ht="53.25" customHeight="1">
      <c r="A85"/>
      <c r="B85"/>
      <c r="C85"/>
      <c r="D85"/>
      <c r="E85"/>
      <c r="F85"/>
      <c r="G85"/>
      <c r="H85"/>
      <c r="I85"/>
      <c r="J85"/>
      <c r="K85"/>
    </row>
    <row r="86" spans="1:11" s="22" customFormat="1" ht="18.75" customHeight="1">
      <c r="A86"/>
      <c r="B86"/>
      <c r="C86"/>
      <c r="D86"/>
      <c r="E86"/>
      <c r="F86"/>
      <c r="G86"/>
      <c r="H86"/>
      <c r="I86"/>
      <c r="J86"/>
      <c r="K86"/>
    </row>
    <row r="87" spans="1:11" s="22" customFormat="1" ht="69" customHeight="1">
      <c r="A87"/>
      <c r="B87"/>
      <c r="C87"/>
      <c r="D87"/>
      <c r="E87"/>
      <c r="F87"/>
      <c r="G87"/>
      <c r="H87"/>
      <c r="I87"/>
      <c r="J87"/>
      <c r="K87"/>
    </row>
    <row r="88" spans="1:11" s="22" customFormat="1" ht="17.25" customHeight="1">
      <c r="A88"/>
      <c r="B88"/>
      <c r="C88"/>
      <c r="D88"/>
      <c r="E88"/>
      <c r="F88"/>
      <c r="G88"/>
      <c r="H88"/>
      <c r="I88"/>
      <c r="J88"/>
      <c r="K88"/>
    </row>
    <row r="89" spans="1:11" s="22" customFormat="1" ht="26.25" customHeight="1">
      <c r="A89"/>
      <c r="B89"/>
      <c r="C89"/>
      <c r="D89"/>
      <c r="E89"/>
      <c r="F89"/>
      <c r="G89"/>
      <c r="H89"/>
      <c r="I89"/>
      <c r="J89"/>
      <c r="K89"/>
    </row>
    <row r="90" spans="1:11" s="22" customFormat="1" ht="51.75" customHeight="1">
      <c r="A90"/>
      <c r="B90"/>
      <c r="C90"/>
      <c r="D90"/>
      <c r="E90"/>
      <c r="F90"/>
      <c r="G90"/>
      <c r="H90"/>
      <c r="I90"/>
      <c r="J90"/>
      <c r="K90"/>
    </row>
    <row r="91" spans="1:11" s="22" customFormat="1" ht="67.5" customHeight="1">
      <c r="A91"/>
      <c r="B91"/>
      <c r="C91"/>
      <c r="D91"/>
      <c r="E91"/>
      <c r="F91"/>
      <c r="G91"/>
      <c r="H91"/>
      <c r="I91"/>
      <c r="J91"/>
      <c r="K91"/>
    </row>
    <row r="92" spans="1:11" s="22" customFormat="1" ht="12.75" customHeight="1">
      <c r="A92"/>
      <c r="B92"/>
      <c r="C92"/>
      <c r="D92"/>
      <c r="E92"/>
      <c r="F92"/>
      <c r="G92"/>
      <c r="H92"/>
      <c r="I92"/>
      <c r="J92"/>
      <c r="K92"/>
    </row>
    <row r="93" spans="1:11" s="22" customFormat="1" ht="77.25" customHeight="1">
      <c r="A93"/>
      <c r="B93"/>
      <c r="C93"/>
      <c r="D93"/>
      <c r="E93"/>
      <c r="F93"/>
      <c r="G93"/>
      <c r="H93"/>
      <c r="I93"/>
      <c r="J93"/>
      <c r="K93"/>
    </row>
    <row r="94" spans="1:11" s="22" customFormat="1" ht="15" customHeight="1">
      <c r="A94"/>
      <c r="B94"/>
      <c r="C94"/>
      <c r="D94"/>
      <c r="E94"/>
      <c r="F94"/>
      <c r="G94"/>
      <c r="H94"/>
      <c r="I94"/>
      <c r="J94"/>
      <c r="K94"/>
    </row>
    <row r="95" spans="1:11" s="22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22" customFormat="1" ht="30" customHeight="1">
      <c r="A96"/>
      <c r="B96"/>
      <c r="C96"/>
      <c r="D96"/>
      <c r="E96"/>
      <c r="F96"/>
      <c r="G96"/>
      <c r="H96"/>
      <c r="I96"/>
      <c r="J96"/>
      <c r="K96"/>
    </row>
    <row r="97" spans="1:11" s="126" customFormat="1" ht="30" customHeight="1">
      <c r="A97"/>
      <c r="B97"/>
      <c r="C97"/>
      <c r="D97"/>
      <c r="E97"/>
      <c r="F97"/>
      <c r="G97"/>
      <c r="H97"/>
      <c r="I97"/>
      <c r="J97"/>
      <c r="K97"/>
    </row>
    <row r="98" spans="1:11" s="22" customFormat="1" ht="51.75" customHeight="1">
      <c r="A98"/>
      <c r="B98"/>
      <c r="C98"/>
      <c r="D98"/>
      <c r="E98"/>
      <c r="F98"/>
      <c r="G98"/>
      <c r="H98"/>
      <c r="I98"/>
      <c r="J98"/>
      <c r="K98"/>
    </row>
    <row r="99" spans="1:11" s="22" customFormat="1" ht="24.75" customHeight="1">
      <c r="A99"/>
      <c r="B99"/>
      <c r="C99"/>
      <c r="D99"/>
      <c r="E99"/>
      <c r="F99"/>
      <c r="G99"/>
      <c r="H99"/>
      <c r="I99"/>
      <c r="J99"/>
      <c r="K99"/>
    </row>
    <row r="100" spans="1:11" s="22" customFormat="1" ht="6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22" customFormat="1" ht="29.2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22" customFormat="1" ht="92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22" customFormat="1" ht="27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22" customFormat="1" ht="40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22" customFormat="1" ht="51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22" customFormat="1" ht="1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22" customFormat="1" ht="15.7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22" customFormat="1" ht="38.2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22" customFormat="1" ht="13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4" s="22" customFormat="1" ht="0" customHeight="1" hidden="1">
      <c r="A110"/>
      <c r="B110"/>
      <c r="C110"/>
      <c r="D110"/>
      <c r="E110"/>
      <c r="F110"/>
      <c r="G110"/>
      <c r="H110"/>
      <c r="I110"/>
      <c r="J110"/>
      <c r="K110"/>
      <c r="N110" s="212"/>
    </row>
    <row r="111" spans="1:11" s="22" customFormat="1" ht="1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22" customFormat="1" ht="15.75" customHeight="1">
      <c r="A112"/>
      <c r="B112"/>
      <c r="C112"/>
      <c r="D112"/>
      <c r="E112"/>
      <c r="F112"/>
      <c r="G112"/>
      <c r="H112"/>
      <c r="I112"/>
      <c r="J112"/>
      <c r="K112"/>
    </row>
    <row r="114" spans="1:11" s="22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22" customFormat="1" ht="12.75">
      <c r="A115"/>
      <c r="B115"/>
      <c r="C115"/>
      <c r="D115"/>
      <c r="E115"/>
      <c r="F115"/>
      <c r="G115"/>
      <c r="H115"/>
      <c r="I115"/>
      <c r="J115"/>
      <c r="K115"/>
    </row>
    <row r="118" ht="15.75" customHeight="1" hidden="1"/>
  </sheetData>
  <sheetProtection/>
  <mergeCells count="12"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B3:D3"/>
    <mergeCell ref="C5:E5"/>
    <mergeCell ref="F6:K6"/>
  </mergeCells>
  <printOptions/>
  <pageMargins left="0.275" right="0.15" top="0.1968503937007874" bottom="0" header="0" footer="0"/>
  <pageSetup fitToHeight="0" fitToWidth="1" horizontalDpi="600" verticalDpi="600" orientation="landscape" paperSize="9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29"/>
      <c r="D1" s="129"/>
      <c r="E1" s="129"/>
      <c r="F1" s="129"/>
      <c r="G1" s="129"/>
      <c r="H1" s="2" t="s">
        <v>368</v>
      </c>
    </row>
    <row r="2" spans="3:8" ht="12.75">
      <c r="C2" s="129"/>
      <c r="D2" s="129"/>
      <c r="E2" s="129"/>
      <c r="F2" s="129"/>
      <c r="G2" s="129"/>
      <c r="H2" s="2" t="s">
        <v>264</v>
      </c>
    </row>
    <row r="3" spans="3:8" ht="12.75">
      <c r="C3" s="129"/>
      <c r="D3" s="129"/>
      <c r="E3" s="129"/>
      <c r="F3" s="129"/>
      <c r="G3" s="129"/>
      <c r="H3" s="129"/>
    </row>
    <row r="4" spans="1:8" ht="16.5">
      <c r="A4" s="393" t="s">
        <v>198</v>
      </c>
      <c r="B4" s="393"/>
      <c r="C4" s="393"/>
      <c r="D4" s="393"/>
      <c r="E4" s="393"/>
      <c r="F4" s="393"/>
      <c r="G4" s="393"/>
      <c r="H4" s="129"/>
    </row>
    <row r="5" spans="1:8" ht="18">
      <c r="A5" s="163"/>
      <c r="B5" s="163"/>
      <c r="C5" s="164"/>
      <c r="D5" s="164"/>
      <c r="E5" s="164"/>
      <c r="F5" s="164"/>
      <c r="G5" s="164"/>
      <c r="H5" s="129"/>
    </row>
    <row r="6" spans="1:8" ht="12.75">
      <c r="A6" s="36"/>
      <c r="B6" s="36"/>
      <c r="C6" s="63"/>
      <c r="D6" s="63"/>
      <c r="E6" s="63"/>
      <c r="F6" s="63"/>
      <c r="G6" s="63"/>
      <c r="H6" s="114"/>
    </row>
    <row r="7" spans="1:8" ht="12.75">
      <c r="A7" s="342" t="s">
        <v>35</v>
      </c>
      <c r="B7" s="376" t="s">
        <v>199</v>
      </c>
      <c r="C7" s="371" t="s">
        <v>200</v>
      </c>
      <c r="D7" s="344" t="s">
        <v>201</v>
      </c>
      <c r="E7" s="345"/>
      <c r="F7" s="344" t="s">
        <v>202</v>
      </c>
      <c r="G7" s="346"/>
      <c r="H7" s="371" t="s">
        <v>203</v>
      </c>
    </row>
    <row r="8" spans="1:8" ht="12.75">
      <c r="A8" s="394"/>
      <c r="B8" s="395"/>
      <c r="C8" s="372"/>
      <c r="D8" s="371" t="s">
        <v>204</v>
      </c>
      <c r="E8" s="165" t="s">
        <v>6</v>
      </c>
      <c r="F8" s="371" t="s">
        <v>204</v>
      </c>
      <c r="G8" s="162" t="s">
        <v>6</v>
      </c>
      <c r="H8" s="372"/>
    </row>
    <row r="9" spans="1:8" ht="12.75">
      <c r="A9" s="394"/>
      <c r="B9" s="395"/>
      <c r="C9" s="372"/>
      <c r="D9" s="372"/>
      <c r="E9" s="371" t="s">
        <v>205</v>
      </c>
      <c r="F9" s="372"/>
      <c r="G9" s="371" t="s">
        <v>206</v>
      </c>
      <c r="H9" s="372"/>
    </row>
    <row r="10" spans="1:8" ht="12.75">
      <c r="A10" s="343"/>
      <c r="B10" s="396"/>
      <c r="C10" s="373"/>
      <c r="D10" s="373"/>
      <c r="E10" s="373"/>
      <c r="F10" s="373"/>
      <c r="G10" s="373"/>
      <c r="H10" s="373"/>
    </row>
    <row r="11" spans="1:8" ht="12.75">
      <c r="A11" s="66">
        <v>1</v>
      </c>
      <c r="B11" s="66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</row>
    <row r="12" spans="1:8" ht="62.25" customHeight="1">
      <c r="A12" s="115">
        <v>1</v>
      </c>
      <c r="B12" s="117" t="s">
        <v>207</v>
      </c>
      <c r="C12" s="166">
        <v>265000</v>
      </c>
      <c r="D12" s="220">
        <v>3747729.99</v>
      </c>
      <c r="E12" s="183">
        <v>0</v>
      </c>
      <c r="F12" s="224">
        <v>3737729.99</v>
      </c>
      <c r="G12" s="166">
        <v>0</v>
      </c>
      <c r="H12" s="166">
        <v>275000</v>
      </c>
    </row>
    <row r="13" spans="1:8" ht="12.75" hidden="1">
      <c r="A13" s="120"/>
      <c r="B13" s="167"/>
      <c r="C13" s="168"/>
      <c r="D13" s="221"/>
      <c r="E13" s="122"/>
      <c r="F13" s="225"/>
      <c r="G13" s="122"/>
      <c r="H13" s="168"/>
    </row>
    <row r="14" spans="1:8" ht="12.75" hidden="1">
      <c r="A14" s="169"/>
      <c r="B14" s="170"/>
      <c r="C14" s="172"/>
      <c r="D14" s="222"/>
      <c r="E14" s="171"/>
      <c r="F14" s="226"/>
      <c r="G14" s="171"/>
      <c r="H14" s="172"/>
    </row>
    <row r="15" spans="1:8" ht="12.75">
      <c r="A15" s="391" t="s">
        <v>1</v>
      </c>
      <c r="B15" s="392"/>
      <c r="C15" s="105">
        <f aca="true" t="shared" si="0" ref="C15:H15">C12</f>
        <v>265000</v>
      </c>
      <c r="D15" s="223">
        <f t="shared" si="0"/>
        <v>3747729.99</v>
      </c>
      <c r="E15" s="105">
        <f t="shared" si="0"/>
        <v>0</v>
      </c>
      <c r="F15" s="227">
        <f t="shared" si="0"/>
        <v>3737729.99</v>
      </c>
      <c r="G15" s="105">
        <f t="shared" si="0"/>
        <v>0</v>
      </c>
      <c r="H15" s="105">
        <f t="shared" si="0"/>
        <v>275000</v>
      </c>
    </row>
    <row r="16" spans="3:8" ht="12.75">
      <c r="C16" s="129"/>
      <c r="D16" s="129"/>
      <c r="E16" s="129"/>
      <c r="F16" s="129"/>
      <c r="G16" s="129"/>
      <c r="H16" s="129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6"/>
      <c r="B1" s="36"/>
      <c r="C1" s="36"/>
      <c r="D1" s="63"/>
      <c r="E1" s="63"/>
      <c r="F1" s="63"/>
      <c r="G1" s="2" t="s">
        <v>302</v>
      </c>
    </row>
    <row r="2" spans="1:7" ht="12.75">
      <c r="A2" s="36"/>
      <c r="B2" s="36"/>
      <c r="C2" s="36"/>
      <c r="D2" s="63"/>
      <c r="E2" s="63"/>
      <c r="F2" s="63"/>
      <c r="G2" s="2" t="s">
        <v>264</v>
      </c>
    </row>
    <row r="3" spans="1:7" ht="12.75">
      <c r="A3" s="36"/>
      <c r="B3" s="36"/>
      <c r="C3" s="36"/>
      <c r="D3" s="63"/>
      <c r="E3" s="63"/>
      <c r="F3" s="63"/>
      <c r="G3" s="217"/>
    </row>
    <row r="4" spans="1:7" ht="36" customHeight="1">
      <c r="A4" s="397" t="s">
        <v>295</v>
      </c>
      <c r="B4" s="397"/>
      <c r="C4" s="397"/>
      <c r="D4" s="397"/>
      <c r="E4" s="397"/>
      <c r="F4" s="397"/>
      <c r="G4" s="397"/>
    </row>
    <row r="5" spans="1:7" ht="28.5" customHeight="1">
      <c r="A5" s="363" t="s">
        <v>0</v>
      </c>
      <c r="B5" s="342" t="s">
        <v>3</v>
      </c>
      <c r="C5" s="342" t="s">
        <v>223</v>
      </c>
      <c r="D5" s="341" t="s">
        <v>270</v>
      </c>
      <c r="E5" s="341" t="s">
        <v>271</v>
      </c>
      <c r="F5" s="341" t="s">
        <v>73</v>
      </c>
      <c r="G5" s="341"/>
    </row>
    <row r="6" spans="1:7" ht="30" customHeight="1">
      <c r="A6" s="363"/>
      <c r="B6" s="343"/>
      <c r="C6" s="343"/>
      <c r="D6" s="398"/>
      <c r="E6" s="341"/>
      <c r="F6" s="162" t="s">
        <v>255</v>
      </c>
      <c r="G6" s="162" t="s">
        <v>256</v>
      </c>
    </row>
    <row r="7" spans="1:7" ht="12.75">
      <c r="A7" s="66">
        <v>1</v>
      </c>
      <c r="B7" s="66">
        <v>2</v>
      </c>
      <c r="C7" s="66">
        <v>3</v>
      </c>
      <c r="D7" s="67">
        <v>4</v>
      </c>
      <c r="E7" s="67">
        <v>5</v>
      </c>
      <c r="F7" s="67">
        <v>6</v>
      </c>
      <c r="G7" s="67">
        <v>7</v>
      </c>
    </row>
    <row r="8" spans="1:7" ht="12.75">
      <c r="A8" s="261">
        <v>600</v>
      </c>
      <c r="B8" s="262"/>
      <c r="C8" s="262" t="s">
        <v>220</v>
      </c>
      <c r="D8" s="263">
        <v>175000</v>
      </c>
      <c r="E8" s="263">
        <v>175000</v>
      </c>
      <c r="F8" s="263">
        <v>0</v>
      </c>
      <c r="G8" s="263">
        <v>175000</v>
      </c>
    </row>
    <row r="9" spans="1:7" ht="27.75" customHeight="1">
      <c r="A9" s="202"/>
      <c r="B9" s="202">
        <v>60016</v>
      </c>
      <c r="C9" s="229" t="s">
        <v>277</v>
      </c>
      <c r="D9" s="253">
        <v>175000</v>
      </c>
      <c r="E9" s="253">
        <v>175000</v>
      </c>
      <c r="F9" s="253">
        <v>0</v>
      </c>
      <c r="G9" s="253">
        <v>175000</v>
      </c>
    </row>
    <row r="10" spans="1:7" ht="29.25" customHeight="1">
      <c r="A10" s="195">
        <v>754</v>
      </c>
      <c r="B10" s="195"/>
      <c r="C10" s="157" t="s">
        <v>178</v>
      </c>
      <c r="D10" s="198">
        <v>100000</v>
      </c>
      <c r="E10" s="198">
        <v>100000</v>
      </c>
      <c r="F10" s="198">
        <v>0</v>
      </c>
      <c r="G10" s="198">
        <v>100000</v>
      </c>
    </row>
    <row r="11" spans="1:7" ht="28.5" customHeight="1">
      <c r="A11" s="202"/>
      <c r="B11" s="202">
        <v>75412</v>
      </c>
      <c r="C11" s="158" t="s">
        <v>297</v>
      </c>
      <c r="D11" s="253">
        <v>100000</v>
      </c>
      <c r="E11" s="253">
        <v>100000</v>
      </c>
      <c r="F11" s="253">
        <v>0</v>
      </c>
      <c r="G11" s="253">
        <v>100000</v>
      </c>
    </row>
    <row r="12" spans="1:7" s="126" customFormat="1" ht="28.5" customHeight="1">
      <c r="A12" s="195">
        <v>900</v>
      </c>
      <c r="B12" s="195"/>
      <c r="C12" s="157" t="s">
        <v>180</v>
      </c>
      <c r="D12" s="198">
        <v>86700</v>
      </c>
      <c r="E12" s="198">
        <v>86700</v>
      </c>
      <c r="F12" s="198">
        <v>86700</v>
      </c>
      <c r="G12" s="198">
        <v>0</v>
      </c>
    </row>
    <row r="13" spans="1:7" ht="23.25" customHeight="1">
      <c r="A13" s="202"/>
      <c r="B13" s="202">
        <v>90005</v>
      </c>
      <c r="C13" s="158" t="s">
        <v>301</v>
      </c>
      <c r="D13" s="253">
        <v>86700</v>
      </c>
      <c r="E13" s="253">
        <v>86700</v>
      </c>
      <c r="F13" s="253">
        <v>86700</v>
      </c>
      <c r="G13" s="253">
        <v>0</v>
      </c>
    </row>
    <row r="14" spans="1:7" ht="31.5" customHeight="1">
      <c r="A14" s="195">
        <v>921</v>
      </c>
      <c r="B14" s="204"/>
      <c r="C14" s="264" t="s">
        <v>226</v>
      </c>
      <c r="D14" s="198">
        <f>40000+D16</f>
        <v>431000</v>
      </c>
      <c r="E14" s="198">
        <v>431000</v>
      </c>
      <c r="F14" s="198">
        <v>10000</v>
      </c>
      <c r="G14" s="198">
        <f>30000+G16</f>
        <v>421000</v>
      </c>
    </row>
    <row r="15" spans="1:7" ht="25.5">
      <c r="A15" s="265"/>
      <c r="B15" s="228">
        <v>92109</v>
      </c>
      <c r="C15" s="158" t="s">
        <v>298</v>
      </c>
      <c r="D15" s="68">
        <v>10000</v>
      </c>
      <c r="E15" s="68">
        <v>10000</v>
      </c>
      <c r="F15" s="68">
        <v>10000</v>
      </c>
      <c r="G15" s="68">
        <v>0</v>
      </c>
    </row>
    <row r="16" spans="1:7" ht="41.25" customHeight="1">
      <c r="A16" s="265"/>
      <c r="B16" s="228">
        <v>92120</v>
      </c>
      <c r="C16" s="158" t="s">
        <v>299</v>
      </c>
      <c r="D16" s="68">
        <v>391000</v>
      </c>
      <c r="E16" s="68">
        <v>391000</v>
      </c>
      <c r="F16" s="68">
        <v>0</v>
      </c>
      <c r="G16" s="68">
        <v>391000</v>
      </c>
    </row>
    <row r="17" spans="1:7" ht="29.25" customHeight="1">
      <c r="A17" s="265"/>
      <c r="B17" s="228">
        <v>92195</v>
      </c>
      <c r="C17" s="177" t="s">
        <v>280</v>
      </c>
      <c r="D17" s="68">
        <v>10000</v>
      </c>
      <c r="E17" s="68">
        <v>10000</v>
      </c>
      <c r="F17" s="68">
        <v>0</v>
      </c>
      <c r="G17" s="68">
        <v>10000</v>
      </c>
    </row>
    <row r="18" spans="1:7" ht="29.25" customHeight="1">
      <c r="A18" s="265"/>
      <c r="B18" s="228">
        <v>92195</v>
      </c>
      <c r="C18" s="177" t="s">
        <v>282</v>
      </c>
      <c r="D18" s="68">
        <v>10000</v>
      </c>
      <c r="E18" s="68">
        <v>10000</v>
      </c>
      <c r="F18" s="68">
        <v>0</v>
      </c>
      <c r="G18" s="68">
        <v>10000</v>
      </c>
    </row>
    <row r="19" spans="1:7" ht="30.75" customHeight="1">
      <c r="A19" s="265"/>
      <c r="B19" s="228">
        <v>92195</v>
      </c>
      <c r="C19" s="177" t="s">
        <v>283</v>
      </c>
      <c r="D19" s="68">
        <v>10000</v>
      </c>
      <c r="E19" s="68">
        <v>10000</v>
      </c>
      <c r="F19" s="68">
        <v>0</v>
      </c>
      <c r="G19" s="68">
        <v>10000</v>
      </c>
    </row>
    <row r="20" spans="1:7" ht="12.75">
      <c r="A20" s="195">
        <v>926</v>
      </c>
      <c r="B20" s="204"/>
      <c r="C20" s="264" t="s">
        <v>240</v>
      </c>
      <c r="D20" s="198">
        <v>10000</v>
      </c>
      <c r="E20" s="198">
        <v>10000</v>
      </c>
      <c r="F20" s="198">
        <v>0</v>
      </c>
      <c r="G20" s="198">
        <v>10000</v>
      </c>
    </row>
    <row r="21" spans="1:7" ht="30" customHeight="1">
      <c r="A21" s="265"/>
      <c r="B21" s="228">
        <v>92695</v>
      </c>
      <c r="C21" s="177" t="s">
        <v>285</v>
      </c>
      <c r="D21" s="68">
        <v>10000</v>
      </c>
      <c r="E21" s="68">
        <v>10000</v>
      </c>
      <c r="F21" s="68">
        <v>0</v>
      </c>
      <c r="G21" s="68">
        <v>10000</v>
      </c>
    </row>
    <row r="22" spans="1:7" ht="12.75">
      <c r="A22" s="218"/>
      <c r="B22" s="219"/>
      <c r="C22" s="216" t="s">
        <v>1</v>
      </c>
      <c r="D22" s="198">
        <f>D14+D20+D10+D8+D12</f>
        <v>802700</v>
      </c>
      <c r="E22" s="198">
        <f>E14+E20+E10+E8+E12</f>
        <v>802700</v>
      </c>
      <c r="F22" s="198">
        <f>F14+F12</f>
        <v>96700</v>
      </c>
      <c r="G22" s="198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30" sqref="C30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328</v>
      </c>
      <c r="G1" s="34"/>
    </row>
    <row r="2" spans="6:7" ht="12.75">
      <c r="F2" s="2" t="s">
        <v>264</v>
      </c>
      <c r="G2" s="34"/>
    </row>
    <row r="4" spans="1:6" ht="15.75">
      <c r="A4" s="399" t="s">
        <v>265</v>
      </c>
      <c r="B4" s="399"/>
      <c r="C4" s="399"/>
      <c r="D4" s="399"/>
      <c r="E4" s="399"/>
      <c r="F4" s="399"/>
    </row>
    <row r="5" spans="1:6" ht="12.75">
      <c r="A5" s="109"/>
      <c r="B5" s="36"/>
      <c r="C5" s="36"/>
      <c r="D5" s="36"/>
      <c r="E5" s="36"/>
      <c r="F5" s="36"/>
    </row>
    <row r="6" spans="1:6" ht="12.75">
      <c r="A6" s="36"/>
      <c r="B6" s="36"/>
      <c r="C6" s="36"/>
      <c r="D6" s="110"/>
      <c r="E6" s="36"/>
      <c r="F6" s="36"/>
    </row>
    <row r="7" spans="1:6" ht="12.75" customHeight="1">
      <c r="A7" s="400" t="s">
        <v>35</v>
      </c>
      <c r="B7" s="400" t="s">
        <v>120</v>
      </c>
      <c r="C7" s="401" t="s">
        <v>121</v>
      </c>
      <c r="D7" s="401" t="s">
        <v>266</v>
      </c>
      <c r="E7" s="382" t="s">
        <v>122</v>
      </c>
      <c r="F7" s="385" t="s">
        <v>267</v>
      </c>
    </row>
    <row r="8" spans="1:6" ht="12.75">
      <c r="A8" s="400"/>
      <c r="B8" s="400"/>
      <c r="C8" s="400"/>
      <c r="D8" s="401"/>
      <c r="E8" s="383"/>
      <c r="F8" s="386"/>
    </row>
    <row r="9" spans="1:6" ht="12.75">
      <c r="A9" s="400"/>
      <c r="B9" s="400"/>
      <c r="C9" s="400"/>
      <c r="D9" s="401"/>
      <c r="E9" s="384"/>
      <c r="F9" s="387"/>
    </row>
    <row r="10" spans="1:6" ht="12.75">
      <c r="A10" s="199">
        <v>1</v>
      </c>
      <c r="B10" s="199">
        <v>2</v>
      </c>
      <c r="C10" s="199">
        <v>3</v>
      </c>
      <c r="D10" s="200">
        <v>4</v>
      </c>
      <c r="E10" s="201">
        <v>5</v>
      </c>
      <c r="F10" s="201">
        <v>6</v>
      </c>
    </row>
    <row r="11" spans="1:6" ht="12.75">
      <c r="A11" s="202" t="s">
        <v>46</v>
      </c>
      <c r="B11" s="203" t="s">
        <v>123</v>
      </c>
      <c r="C11" s="202"/>
      <c r="D11" s="231">
        <v>36444513.18</v>
      </c>
      <c r="E11" s="231">
        <v>1069880.51</v>
      </c>
      <c r="F11" s="231">
        <f>D11+E11</f>
        <v>37514393.69</v>
      </c>
    </row>
    <row r="12" spans="1:6" ht="12.75">
      <c r="A12" s="202" t="s">
        <v>51</v>
      </c>
      <c r="B12" s="203" t="s">
        <v>124</v>
      </c>
      <c r="C12" s="202"/>
      <c r="D12" s="231">
        <v>43287381.3</v>
      </c>
      <c r="E12" s="231">
        <v>128085.51</v>
      </c>
      <c r="F12" s="231">
        <f>D12+E12</f>
        <v>43415466.809999995</v>
      </c>
    </row>
    <row r="13" spans="1:6" ht="12.75">
      <c r="A13" s="202" t="s">
        <v>52</v>
      </c>
      <c r="B13" s="203" t="s">
        <v>125</v>
      </c>
      <c r="C13" s="178"/>
      <c r="D13" s="231">
        <f>D11-D12</f>
        <v>-6842868.119999997</v>
      </c>
      <c r="E13" s="231">
        <f>E11-E12</f>
        <v>941795</v>
      </c>
      <c r="F13" s="231">
        <f>F11-F12</f>
        <v>-5901073.119999997</v>
      </c>
    </row>
    <row r="14" spans="1:6" ht="12.75">
      <c r="A14" s="379" t="s">
        <v>126</v>
      </c>
      <c r="B14" s="381"/>
      <c r="C14" s="204"/>
      <c r="D14" s="232">
        <f>D15+D16+D17+D18+D19+D20+D22+D23+D21</f>
        <v>7334682.42</v>
      </c>
      <c r="E14" s="232">
        <f>E15+E16+E17+E18+E19+E20+E23</f>
        <v>-941795</v>
      </c>
      <c r="F14" s="232">
        <f>F15+F17+F18+F19+F20+F22+F16+F23+F21</f>
        <v>6392887.42</v>
      </c>
    </row>
    <row r="15" spans="1:6" ht="12.75">
      <c r="A15" s="202" t="s">
        <v>46</v>
      </c>
      <c r="B15" s="179" t="s">
        <v>127</v>
      </c>
      <c r="C15" s="202" t="s">
        <v>128</v>
      </c>
      <c r="D15" s="231">
        <v>0</v>
      </c>
      <c r="E15" s="231">
        <v>0</v>
      </c>
      <c r="F15" s="231">
        <f aca="true" t="shared" si="0" ref="F15:F31">D15+E15</f>
        <v>0</v>
      </c>
    </row>
    <row r="16" spans="1:6" ht="12.75">
      <c r="A16" s="205" t="s">
        <v>51</v>
      </c>
      <c r="B16" s="178" t="s">
        <v>129</v>
      </c>
      <c r="C16" s="202" t="s">
        <v>128</v>
      </c>
      <c r="D16" s="233">
        <v>1445724</v>
      </c>
      <c r="E16" s="231">
        <v>0</v>
      </c>
      <c r="F16" s="231">
        <f t="shared" si="0"/>
        <v>1445724</v>
      </c>
    </row>
    <row r="17" spans="1:6" ht="50.25" customHeight="1">
      <c r="A17" s="202" t="s">
        <v>52</v>
      </c>
      <c r="B17" s="206" t="s">
        <v>238</v>
      </c>
      <c r="C17" s="202" t="s">
        <v>130</v>
      </c>
      <c r="D17" s="231">
        <v>0</v>
      </c>
      <c r="E17" s="231">
        <v>0</v>
      </c>
      <c r="F17" s="231">
        <f t="shared" si="0"/>
        <v>0</v>
      </c>
    </row>
    <row r="18" spans="1:6" ht="12.75">
      <c r="A18" s="205" t="s">
        <v>54</v>
      </c>
      <c r="B18" s="178" t="s">
        <v>131</v>
      </c>
      <c r="C18" s="202" t="s">
        <v>132</v>
      </c>
      <c r="D18" s="231">
        <v>91814.3</v>
      </c>
      <c r="E18" s="231">
        <v>0</v>
      </c>
      <c r="F18" s="231">
        <f t="shared" si="0"/>
        <v>91814.3</v>
      </c>
    </row>
    <row r="19" spans="1:6" ht="12.75">
      <c r="A19" s="202" t="s">
        <v>56</v>
      </c>
      <c r="B19" s="178" t="s">
        <v>133</v>
      </c>
      <c r="C19" s="202" t="s">
        <v>134</v>
      </c>
      <c r="D19" s="231">
        <v>0</v>
      </c>
      <c r="E19" s="231">
        <v>0</v>
      </c>
      <c r="F19" s="231">
        <f t="shared" si="0"/>
        <v>0</v>
      </c>
    </row>
    <row r="20" spans="1:6" ht="12.75">
      <c r="A20" s="202" t="s">
        <v>57</v>
      </c>
      <c r="B20" s="178" t="s">
        <v>135</v>
      </c>
      <c r="C20" s="202" t="s">
        <v>136</v>
      </c>
      <c r="D20" s="234">
        <v>4794681.07</v>
      </c>
      <c r="E20" s="231">
        <v>-941795</v>
      </c>
      <c r="F20" s="231">
        <f t="shared" si="0"/>
        <v>3852886.0700000003</v>
      </c>
    </row>
    <row r="21" spans="1:6" ht="114.75">
      <c r="A21" s="205" t="s">
        <v>63</v>
      </c>
      <c r="B21" s="177" t="s">
        <v>292</v>
      </c>
      <c r="C21" s="202" t="s">
        <v>293</v>
      </c>
      <c r="D21" s="234">
        <v>34433.05</v>
      </c>
      <c r="E21" s="231">
        <v>0</v>
      </c>
      <c r="F21" s="231">
        <v>34433.05</v>
      </c>
    </row>
    <row r="22" spans="1:6" ht="12.75">
      <c r="A22" s="202" t="s">
        <v>139</v>
      </c>
      <c r="B22" s="178" t="s">
        <v>137</v>
      </c>
      <c r="C22" s="202" t="s">
        <v>138</v>
      </c>
      <c r="D22" s="231">
        <v>0</v>
      </c>
      <c r="E22" s="231">
        <v>0</v>
      </c>
      <c r="F22" s="231">
        <f t="shared" si="0"/>
        <v>0</v>
      </c>
    </row>
    <row r="23" spans="1:6" ht="12.75">
      <c r="A23" s="202" t="s">
        <v>294</v>
      </c>
      <c r="B23" s="207" t="s">
        <v>140</v>
      </c>
      <c r="C23" s="202" t="s">
        <v>225</v>
      </c>
      <c r="D23" s="231">
        <v>968030</v>
      </c>
      <c r="E23" s="231">
        <v>0</v>
      </c>
      <c r="F23" s="231">
        <f t="shared" si="0"/>
        <v>968030</v>
      </c>
    </row>
    <row r="24" spans="1:6" ht="12.75">
      <c r="A24" s="379" t="s">
        <v>141</v>
      </c>
      <c r="B24" s="381"/>
      <c r="C24" s="195"/>
      <c r="D24" s="232">
        <f>D25+D26+D27+D28+D29+D30+D31</f>
        <v>491814.3</v>
      </c>
      <c r="E24" s="232">
        <f>E25+E26+E27+E28+E29+E30+E31</f>
        <v>0</v>
      </c>
      <c r="F24" s="232">
        <f t="shared" si="0"/>
        <v>491814.3</v>
      </c>
    </row>
    <row r="25" spans="1:6" ht="12.75">
      <c r="A25" s="202" t="s">
        <v>46</v>
      </c>
      <c r="B25" s="178" t="s">
        <v>142</v>
      </c>
      <c r="C25" s="202" t="s">
        <v>143</v>
      </c>
      <c r="D25" s="231">
        <v>400000</v>
      </c>
      <c r="E25" s="231">
        <v>0</v>
      </c>
      <c r="F25" s="231">
        <f t="shared" si="0"/>
        <v>400000</v>
      </c>
    </row>
    <row r="26" spans="1:6" ht="51" customHeight="1">
      <c r="A26" s="205" t="s">
        <v>51</v>
      </c>
      <c r="B26" s="208" t="s">
        <v>144</v>
      </c>
      <c r="C26" s="205" t="s">
        <v>143</v>
      </c>
      <c r="D26" s="233">
        <v>0</v>
      </c>
      <c r="E26" s="231">
        <v>0</v>
      </c>
      <c r="F26" s="231">
        <f t="shared" si="0"/>
        <v>0</v>
      </c>
    </row>
    <row r="27" spans="1:6" ht="51">
      <c r="A27" s="202" t="s">
        <v>52</v>
      </c>
      <c r="B27" s="177" t="s">
        <v>145</v>
      </c>
      <c r="C27" s="202" t="s">
        <v>146</v>
      </c>
      <c r="D27" s="231">
        <v>0</v>
      </c>
      <c r="E27" s="231">
        <v>0</v>
      </c>
      <c r="F27" s="231">
        <f t="shared" si="0"/>
        <v>0</v>
      </c>
    </row>
    <row r="28" spans="1:6" ht="12.75">
      <c r="A28" s="205" t="s">
        <v>54</v>
      </c>
      <c r="B28" s="208" t="s">
        <v>147</v>
      </c>
      <c r="C28" s="205" t="s">
        <v>148</v>
      </c>
      <c r="D28" s="233">
        <v>91814.3</v>
      </c>
      <c r="E28" s="231">
        <v>0</v>
      </c>
      <c r="F28" s="231">
        <f t="shared" si="0"/>
        <v>91814.3</v>
      </c>
    </row>
    <row r="29" spans="1:6" ht="12.75">
      <c r="A29" s="202" t="s">
        <v>56</v>
      </c>
      <c r="B29" s="178" t="s">
        <v>149</v>
      </c>
      <c r="C29" s="202" t="s">
        <v>150</v>
      </c>
      <c r="D29" s="231">
        <v>0</v>
      </c>
      <c r="E29" s="231">
        <v>0</v>
      </c>
      <c r="F29" s="231">
        <f t="shared" si="0"/>
        <v>0</v>
      </c>
    </row>
    <row r="30" spans="1:6" ht="12.75">
      <c r="A30" s="209" t="s">
        <v>57</v>
      </c>
      <c r="B30" s="207" t="s">
        <v>151</v>
      </c>
      <c r="C30" s="209" t="s">
        <v>152</v>
      </c>
      <c r="D30" s="234">
        <v>0</v>
      </c>
      <c r="E30" s="231">
        <v>0</v>
      </c>
      <c r="F30" s="231">
        <f t="shared" si="0"/>
        <v>0</v>
      </c>
    </row>
    <row r="31" spans="1:6" ht="12.75">
      <c r="A31" s="209" t="s">
        <v>63</v>
      </c>
      <c r="B31" s="207" t="s">
        <v>153</v>
      </c>
      <c r="C31" s="210" t="s">
        <v>154</v>
      </c>
      <c r="D31" s="231">
        <v>0</v>
      </c>
      <c r="E31" s="231">
        <v>0</v>
      </c>
      <c r="F31" s="231">
        <f t="shared" si="0"/>
        <v>0</v>
      </c>
    </row>
    <row r="32" ht="15.75">
      <c r="A32" s="161"/>
    </row>
    <row r="33" spans="1:2" s="27" customFormat="1" ht="15.75">
      <c r="A33" s="161"/>
      <c r="B33" s="161"/>
    </row>
    <row r="34" spans="1:2" ht="12.75">
      <c r="A34" s="142"/>
      <c r="B34" s="142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74" customFormat="1" ht="12">
      <c r="Q1" s="175" t="s">
        <v>219</v>
      </c>
    </row>
    <row r="2" s="174" customFormat="1" ht="12">
      <c r="Q2" s="175" t="s">
        <v>24</v>
      </c>
    </row>
    <row r="3" ht="7.5" customHeight="1">
      <c r="Q3" s="34"/>
    </row>
    <row r="4" spans="1:17" ht="24.75" customHeight="1">
      <c r="A4" s="402" t="s">
        <v>194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</row>
    <row r="5" spans="1:17" ht="7.5" customHeight="1">
      <c r="A5" s="70"/>
      <c r="B5" s="70"/>
      <c r="C5" s="70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s="97" customFormat="1" ht="9.75">
      <c r="A6" s="404" t="s">
        <v>35</v>
      </c>
      <c r="B6" s="404" t="s">
        <v>65</v>
      </c>
      <c r="C6" s="405" t="s">
        <v>66</v>
      </c>
      <c r="D6" s="406" t="s">
        <v>67</v>
      </c>
      <c r="E6" s="407" t="s">
        <v>68</v>
      </c>
      <c r="F6" s="408" t="s">
        <v>6</v>
      </c>
      <c r="G6" s="408"/>
      <c r="H6" s="408" t="s">
        <v>39</v>
      </c>
      <c r="I6" s="408"/>
      <c r="J6" s="408"/>
      <c r="K6" s="408"/>
      <c r="L6" s="408"/>
      <c r="M6" s="408"/>
      <c r="N6" s="408"/>
      <c r="O6" s="408"/>
      <c r="P6" s="408"/>
      <c r="Q6" s="408"/>
    </row>
    <row r="7" spans="1:17" s="97" customFormat="1" ht="9.75">
      <c r="A7" s="404"/>
      <c r="B7" s="404"/>
      <c r="C7" s="405"/>
      <c r="D7" s="406"/>
      <c r="E7" s="407"/>
      <c r="F7" s="407" t="s">
        <v>69</v>
      </c>
      <c r="G7" s="407" t="s">
        <v>70</v>
      </c>
      <c r="H7" s="408" t="s">
        <v>71</v>
      </c>
      <c r="I7" s="408"/>
      <c r="J7" s="408"/>
      <c r="K7" s="408"/>
      <c r="L7" s="408"/>
      <c r="M7" s="408"/>
      <c r="N7" s="408"/>
      <c r="O7" s="408"/>
      <c r="P7" s="408"/>
      <c r="Q7" s="408"/>
    </row>
    <row r="8" spans="1:17" s="97" customFormat="1" ht="9.75">
      <c r="A8" s="404"/>
      <c r="B8" s="404"/>
      <c r="C8" s="405"/>
      <c r="D8" s="406"/>
      <c r="E8" s="407"/>
      <c r="F8" s="407"/>
      <c r="G8" s="407"/>
      <c r="H8" s="407" t="s">
        <v>72</v>
      </c>
      <c r="I8" s="408" t="s">
        <v>73</v>
      </c>
      <c r="J8" s="408"/>
      <c r="K8" s="408"/>
      <c r="L8" s="408"/>
      <c r="M8" s="408"/>
      <c r="N8" s="408"/>
      <c r="O8" s="408"/>
      <c r="P8" s="408"/>
      <c r="Q8" s="408"/>
    </row>
    <row r="9" spans="1:17" s="97" customFormat="1" ht="9.75">
      <c r="A9" s="404"/>
      <c r="B9" s="404"/>
      <c r="C9" s="405"/>
      <c r="D9" s="406"/>
      <c r="E9" s="407"/>
      <c r="F9" s="407"/>
      <c r="G9" s="407"/>
      <c r="H9" s="407"/>
      <c r="I9" s="408" t="s">
        <v>74</v>
      </c>
      <c r="J9" s="408"/>
      <c r="K9" s="408"/>
      <c r="L9" s="408"/>
      <c r="M9" s="408" t="s">
        <v>75</v>
      </c>
      <c r="N9" s="408"/>
      <c r="O9" s="408"/>
      <c r="P9" s="408"/>
      <c r="Q9" s="408"/>
    </row>
    <row r="10" spans="1:17" s="97" customFormat="1" ht="9.75">
      <c r="A10" s="404"/>
      <c r="B10" s="404"/>
      <c r="C10" s="405"/>
      <c r="D10" s="406"/>
      <c r="E10" s="407"/>
      <c r="F10" s="407"/>
      <c r="G10" s="407"/>
      <c r="H10" s="407"/>
      <c r="I10" s="407" t="s">
        <v>76</v>
      </c>
      <c r="J10" s="408" t="s">
        <v>77</v>
      </c>
      <c r="K10" s="408"/>
      <c r="L10" s="408"/>
      <c r="M10" s="407" t="s">
        <v>78</v>
      </c>
      <c r="N10" s="407" t="s">
        <v>77</v>
      </c>
      <c r="O10" s="407"/>
      <c r="P10" s="407"/>
      <c r="Q10" s="407"/>
    </row>
    <row r="11" spans="1:17" s="97" customFormat="1" ht="36.75" customHeight="1">
      <c r="A11" s="404"/>
      <c r="B11" s="404"/>
      <c r="C11" s="405"/>
      <c r="D11" s="406"/>
      <c r="E11" s="407"/>
      <c r="F11" s="407"/>
      <c r="G11" s="407"/>
      <c r="H11" s="407"/>
      <c r="I11" s="407"/>
      <c r="J11" s="96" t="s">
        <v>79</v>
      </c>
      <c r="K11" s="96" t="s">
        <v>80</v>
      </c>
      <c r="L11" s="96" t="s">
        <v>81</v>
      </c>
      <c r="M11" s="407"/>
      <c r="N11" s="96" t="s">
        <v>82</v>
      </c>
      <c r="O11" s="96" t="s">
        <v>83</v>
      </c>
      <c r="P11" s="96" t="s">
        <v>80</v>
      </c>
      <c r="Q11" s="96" t="s">
        <v>84</v>
      </c>
    </row>
    <row r="12" spans="1:17" ht="12.75">
      <c r="A12" s="73">
        <v>1</v>
      </c>
      <c r="B12" s="73">
        <v>2</v>
      </c>
      <c r="C12" s="73">
        <v>3</v>
      </c>
      <c r="D12" s="74">
        <v>4</v>
      </c>
      <c r="E12" s="75">
        <v>5</v>
      </c>
      <c r="F12" s="75">
        <v>6</v>
      </c>
      <c r="G12" s="75">
        <v>7</v>
      </c>
      <c r="H12" s="75">
        <v>8</v>
      </c>
      <c r="I12" s="75">
        <v>9</v>
      </c>
      <c r="J12" s="75">
        <v>10</v>
      </c>
      <c r="K12" s="75">
        <v>11</v>
      </c>
      <c r="L12" s="75">
        <v>12</v>
      </c>
      <c r="M12" s="75">
        <v>13</v>
      </c>
      <c r="N12" s="75">
        <v>14</v>
      </c>
      <c r="O12" s="75">
        <v>15</v>
      </c>
      <c r="P12" s="75">
        <v>16</v>
      </c>
      <c r="Q12" s="75">
        <v>17</v>
      </c>
    </row>
    <row r="13" spans="1:17" ht="12.75">
      <c r="A13" s="76">
        <v>1</v>
      </c>
      <c r="B13" s="77" t="s">
        <v>85</v>
      </c>
      <c r="C13" s="424" t="s">
        <v>58</v>
      </c>
      <c r="D13" s="425"/>
      <c r="E13" s="78">
        <f>E18</f>
        <v>4256860</v>
      </c>
      <c r="F13" s="78">
        <f aca="true" t="shared" si="0" ref="F13:Q13">F18</f>
        <v>1909220</v>
      </c>
      <c r="G13" s="78">
        <f t="shared" si="0"/>
        <v>2347640</v>
      </c>
      <c r="H13" s="78">
        <f t="shared" si="0"/>
        <v>4256860</v>
      </c>
      <c r="I13" s="78">
        <f t="shared" si="0"/>
        <v>1909220</v>
      </c>
      <c r="J13" s="78">
        <f t="shared" si="0"/>
        <v>0</v>
      </c>
      <c r="K13" s="78">
        <f t="shared" si="0"/>
        <v>0</v>
      </c>
      <c r="L13" s="78">
        <f t="shared" si="0"/>
        <v>1909220</v>
      </c>
      <c r="M13" s="78">
        <f t="shared" si="0"/>
        <v>2347640</v>
      </c>
      <c r="N13" s="78">
        <f t="shared" si="0"/>
        <v>469528</v>
      </c>
      <c r="O13" s="78">
        <f t="shared" si="0"/>
        <v>1878112</v>
      </c>
      <c r="P13" s="78">
        <f t="shared" si="0"/>
        <v>0</v>
      </c>
      <c r="Q13" s="78">
        <f t="shared" si="0"/>
        <v>0</v>
      </c>
    </row>
    <row r="14" spans="1:17" ht="10.5" customHeight="1">
      <c r="A14" s="414" t="s">
        <v>86</v>
      </c>
      <c r="B14" s="79" t="s">
        <v>87</v>
      </c>
      <c r="C14" s="415" t="s">
        <v>195</v>
      </c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7"/>
    </row>
    <row r="15" spans="1:17" ht="12.75">
      <c r="A15" s="414"/>
      <c r="B15" s="79" t="s">
        <v>88</v>
      </c>
      <c r="C15" s="418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20"/>
    </row>
    <row r="16" spans="1:17" ht="12.75">
      <c r="A16" s="414"/>
      <c r="B16" s="79" t="s">
        <v>89</v>
      </c>
      <c r="C16" s="418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20"/>
    </row>
    <row r="17" spans="1:17" ht="12.75">
      <c r="A17" s="414"/>
      <c r="B17" s="79" t="s">
        <v>90</v>
      </c>
      <c r="C17" s="421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3"/>
    </row>
    <row r="18" spans="1:17" ht="11.25" customHeight="1">
      <c r="A18" s="414"/>
      <c r="B18" s="79" t="s">
        <v>91</v>
      </c>
      <c r="C18" s="80"/>
      <c r="D18" s="81" t="s">
        <v>196</v>
      </c>
      <c r="E18" s="82">
        <f>F18+G18</f>
        <v>4256860</v>
      </c>
      <c r="F18" s="82">
        <f>F19+F20</f>
        <v>1909220</v>
      </c>
      <c r="G18" s="82">
        <f aca="true" t="shared" si="1" ref="G18:Q18">G19+G20</f>
        <v>2347640</v>
      </c>
      <c r="H18" s="85">
        <f>I18+M18</f>
        <v>4256860</v>
      </c>
      <c r="I18" s="85">
        <f>J18+K18+L18</f>
        <v>1909220</v>
      </c>
      <c r="J18" s="82">
        <f t="shared" si="1"/>
        <v>0</v>
      </c>
      <c r="K18" s="82">
        <f t="shared" si="1"/>
        <v>0</v>
      </c>
      <c r="L18" s="82">
        <f t="shared" si="1"/>
        <v>1909220</v>
      </c>
      <c r="M18" s="85">
        <f>N18+O18+P18+Q18</f>
        <v>2347640</v>
      </c>
      <c r="N18" s="82">
        <f t="shared" si="1"/>
        <v>469528</v>
      </c>
      <c r="O18" s="82">
        <f t="shared" si="1"/>
        <v>1878112</v>
      </c>
      <c r="P18" s="82">
        <f t="shared" si="1"/>
        <v>0</v>
      </c>
      <c r="Q18" s="82">
        <f t="shared" si="1"/>
        <v>0</v>
      </c>
    </row>
    <row r="19" spans="1:17" ht="12" customHeight="1">
      <c r="A19" s="414"/>
      <c r="B19" s="79" t="s">
        <v>92</v>
      </c>
      <c r="C19" s="83"/>
      <c r="D19" s="84" t="s">
        <v>93</v>
      </c>
      <c r="E19" s="82">
        <f>F19+G19</f>
        <v>2699702</v>
      </c>
      <c r="F19" s="82">
        <f>I19</f>
        <v>1525882</v>
      </c>
      <c r="G19" s="82">
        <v>1173820</v>
      </c>
      <c r="H19" s="85">
        <f>I19+M19</f>
        <v>2699702</v>
      </c>
      <c r="I19" s="85">
        <f>J19+K19+L19</f>
        <v>1525882</v>
      </c>
      <c r="J19" s="82">
        <v>0</v>
      </c>
      <c r="K19" s="82">
        <v>0</v>
      </c>
      <c r="L19" s="82">
        <f>1110515+383642+31725</f>
        <v>1525882</v>
      </c>
      <c r="M19" s="85">
        <f>N19+O19+P19+Q19</f>
        <v>1173820</v>
      </c>
      <c r="N19" s="82">
        <v>0</v>
      </c>
      <c r="O19" s="82">
        <v>1173820</v>
      </c>
      <c r="P19" s="82">
        <v>0</v>
      </c>
      <c r="Q19" s="82">
        <v>0</v>
      </c>
    </row>
    <row r="20" spans="1:17" ht="11.25" customHeight="1">
      <c r="A20" s="414"/>
      <c r="B20" s="79" t="s">
        <v>94</v>
      </c>
      <c r="C20" s="83"/>
      <c r="D20" s="84"/>
      <c r="E20" s="82">
        <f>F20+G20</f>
        <v>1557158</v>
      </c>
      <c r="F20" s="82">
        <v>383338</v>
      </c>
      <c r="G20" s="82">
        <v>1173820</v>
      </c>
      <c r="H20" s="85">
        <f>I20+M20</f>
        <v>1557158</v>
      </c>
      <c r="I20" s="85">
        <f>J20+K20+L20</f>
        <v>383338</v>
      </c>
      <c r="J20" s="85">
        <v>0</v>
      </c>
      <c r="K20" s="85">
        <v>0</v>
      </c>
      <c r="L20" s="85">
        <v>383338</v>
      </c>
      <c r="M20" s="85">
        <f>N20+O20+P20+Q20</f>
        <v>1173820</v>
      </c>
      <c r="N20" s="85">
        <v>469528</v>
      </c>
      <c r="O20" s="85">
        <v>704292</v>
      </c>
      <c r="P20" s="85"/>
      <c r="Q20" s="85"/>
    </row>
    <row r="21" spans="1:17" ht="12.75" customHeight="1" hidden="1">
      <c r="A21" s="414"/>
      <c r="B21" s="79" t="s">
        <v>95</v>
      </c>
      <c r="C21" s="83"/>
      <c r="D21" s="84"/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12.75" customHeight="1" hidden="1">
      <c r="A22" s="414"/>
      <c r="B22" s="79" t="s">
        <v>96</v>
      </c>
      <c r="C22" s="83"/>
      <c r="D22" s="84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12.75" customHeight="1" hidden="1">
      <c r="A23" s="414" t="s">
        <v>97</v>
      </c>
      <c r="B23" s="79" t="s">
        <v>87</v>
      </c>
      <c r="C23" s="409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1"/>
    </row>
    <row r="24" spans="1:17" ht="12.75" customHeight="1" hidden="1">
      <c r="A24" s="414"/>
      <c r="B24" s="79" t="s">
        <v>88</v>
      </c>
      <c r="C24" s="409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1"/>
    </row>
    <row r="25" spans="1:17" ht="12.75" customHeight="1" hidden="1">
      <c r="A25" s="414"/>
      <c r="B25" s="79" t="s">
        <v>89</v>
      </c>
      <c r="C25" s="409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1"/>
    </row>
    <row r="26" spans="1:17" ht="12.75" customHeight="1" hidden="1">
      <c r="A26" s="414"/>
      <c r="B26" s="79" t="s">
        <v>90</v>
      </c>
      <c r="C26" s="409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1"/>
    </row>
    <row r="27" spans="1:17" ht="12.75" customHeight="1" hidden="1">
      <c r="A27" s="414"/>
      <c r="B27" s="79" t="s">
        <v>91</v>
      </c>
      <c r="C27" s="80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2.75" customHeight="1" hidden="1">
      <c r="A28" s="414"/>
      <c r="B28" s="79" t="s">
        <v>92</v>
      </c>
      <c r="C28" s="83"/>
      <c r="D28" s="84"/>
      <c r="E28" s="82"/>
      <c r="F28" s="82"/>
      <c r="G28" s="82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2.75" customHeight="1" hidden="1">
      <c r="A29" s="414"/>
      <c r="B29" s="79" t="s">
        <v>94</v>
      </c>
      <c r="C29" s="83"/>
      <c r="D29" s="84"/>
      <c r="E29" s="82"/>
      <c r="F29" s="82"/>
      <c r="G29" s="82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2.75" customHeight="1" hidden="1">
      <c r="A30" s="414"/>
      <c r="B30" s="79" t="s">
        <v>95</v>
      </c>
      <c r="C30" s="83"/>
      <c r="D30" s="84"/>
      <c r="E30" s="82"/>
      <c r="F30" s="82"/>
      <c r="G30" s="82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2.75" customHeight="1" hidden="1">
      <c r="A31" s="414"/>
      <c r="B31" s="79" t="s">
        <v>98</v>
      </c>
      <c r="C31" s="83"/>
      <c r="D31" s="84"/>
      <c r="E31" s="82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2.75" customHeight="1" hidden="1">
      <c r="A32" s="86" t="s">
        <v>99</v>
      </c>
      <c r="B32" s="79" t="s">
        <v>100</v>
      </c>
      <c r="C32" s="409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1"/>
    </row>
    <row r="33" spans="1:17" ht="12.75">
      <c r="A33" s="87">
        <v>2</v>
      </c>
      <c r="B33" s="88" t="s">
        <v>101</v>
      </c>
      <c r="C33" s="412" t="s">
        <v>58</v>
      </c>
      <c r="D33" s="413"/>
      <c r="E33" s="89">
        <f>E38+E48+E57+E69</f>
        <v>487450</v>
      </c>
      <c r="F33" s="89">
        <f aca="true" t="shared" si="2" ref="F33:Q33">F38+F48+F57+F69</f>
        <v>73117</v>
      </c>
      <c r="G33" s="89">
        <f t="shared" si="2"/>
        <v>414333</v>
      </c>
      <c r="H33" s="89">
        <f t="shared" si="2"/>
        <v>180339</v>
      </c>
      <c r="I33" s="89">
        <f t="shared" si="2"/>
        <v>27051</v>
      </c>
      <c r="J33" s="89">
        <f t="shared" si="2"/>
        <v>0</v>
      </c>
      <c r="K33" s="89">
        <f t="shared" si="2"/>
        <v>0</v>
      </c>
      <c r="L33" s="89">
        <f t="shared" si="2"/>
        <v>27051</v>
      </c>
      <c r="M33" s="89">
        <f t="shared" si="2"/>
        <v>153288</v>
      </c>
      <c r="N33" s="89">
        <f t="shared" si="2"/>
        <v>153288</v>
      </c>
      <c r="O33" s="89">
        <f t="shared" si="2"/>
        <v>0</v>
      </c>
      <c r="P33" s="89">
        <f t="shared" si="2"/>
        <v>0</v>
      </c>
      <c r="Q33" s="89">
        <f t="shared" si="2"/>
        <v>0</v>
      </c>
    </row>
    <row r="34" spans="1:17" ht="10.5" customHeight="1">
      <c r="A34" s="414" t="s">
        <v>102</v>
      </c>
      <c r="B34" s="79" t="s">
        <v>87</v>
      </c>
      <c r="C34" s="415" t="s">
        <v>103</v>
      </c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7"/>
    </row>
    <row r="35" spans="1:17" ht="12.75">
      <c r="A35" s="414"/>
      <c r="B35" s="79" t="s">
        <v>88</v>
      </c>
      <c r="C35" s="418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20"/>
    </row>
    <row r="36" spans="1:17" ht="12.75">
      <c r="A36" s="414"/>
      <c r="B36" s="79" t="s">
        <v>89</v>
      </c>
      <c r="C36" s="418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20"/>
    </row>
    <row r="37" spans="1:17" ht="12.75">
      <c r="A37" s="414"/>
      <c r="B37" s="79" t="s">
        <v>90</v>
      </c>
      <c r="C37" s="421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3"/>
    </row>
    <row r="38" spans="1:17" ht="12.75">
      <c r="A38" s="414"/>
      <c r="B38" s="79" t="s">
        <v>91</v>
      </c>
      <c r="C38" s="80"/>
      <c r="D38" s="81" t="s">
        <v>104</v>
      </c>
      <c r="E38" s="82">
        <v>123840</v>
      </c>
      <c r="F38" s="82">
        <v>18576</v>
      </c>
      <c r="G38" s="82">
        <v>105264</v>
      </c>
      <c r="H38" s="82">
        <v>14144</v>
      </c>
      <c r="I38" s="82">
        <v>2122</v>
      </c>
      <c r="J38" s="82">
        <v>0</v>
      </c>
      <c r="K38" s="82">
        <v>0</v>
      </c>
      <c r="L38" s="82">
        <v>2122</v>
      </c>
      <c r="M38" s="82">
        <v>12022</v>
      </c>
      <c r="N38" s="82">
        <v>12022</v>
      </c>
      <c r="O38" s="82">
        <v>0</v>
      </c>
      <c r="P38" s="82">
        <v>0</v>
      </c>
      <c r="Q38" s="82">
        <v>0</v>
      </c>
    </row>
    <row r="39" spans="1:17" ht="12" customHeight="1">
      <c r="A39" s="414"/>
      <c r="B39" s="79" t="s">
        <v>92</v>
      </c>
      <c r="C39" s="83"/>
      <c r="D39" s="84" t="s">
        <v>104</v>
      </c>
      <c r="E39" s="82">
        <v>14144</v>
      </c>
      <c r="F39" s="82">
        <v>2122</v>
      </c>
      <c r="G39" s="82">
        <v>12022</v>
      </c>
      <c r="H39" s="85">
        <v>14144</v>
      </c>
      <c r="I39" s="85">
        <v>2122</v>
      </c>
      <c r="J39" s="85">
        <v>0</v>
      </c>
      <c r="K39" s="85">
        <v>0</v>
      </c>
      <c r="L39" s="85">
        <v>2122</v>
      </c>
      <c r="M39" s="85">
        <v>12022</v>
      </c>
      <c r="N39" s="85">
        <v>12022</v>
      </c>
      <c r="O39" s="85">
        <v>0</v>
      </c>
      <c r="P39" s="85">
        <v>0</v>
      </c>
      <c r="Q39" s="85">
        <v>0</v>
      </c>
    </row>
    <row r="40" spans="1:17" ht="12.75" customHeight="1" hidden="1">
      <c r="A40" s="414"/>
      <c r="B40" s="79" t="s">
        <v>94</v>
      </c>
      <c r="C40" s="83"/>
      <c r="D40" s="84"/>
      <c r="E40" s="82"/>
      <c r="F40" s="82"/>
      <c r="G40" s="82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2.75" customHeight="1" hidden="1">
      <c r="A41" s="414"/>
      <c r="B41" s="79" t="s">
        <v>95</v>
      </c>
      <c r="C41" s="83"/>
      <c r="D41" s="84"/>
      <c r="E41" s="82"/>
      <c r="F41" s="82"/>
      <c r="G41" s="82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2.75" customHeight="1" hidden="1">
      <c r="A42" s="414"/>
      <c r="B42" s="79" t="s">
        <v>98</v>
      </c>
      <c r="C42" s="83"/>
      <c r="D42" s="84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12.75" customHeight="1" hidden="1">
      <c r="A43" s="90" t="s">
        <v>105</v>
      </c>
      <c r="B43" s="91" t="s">
        <v>100</v>
      </c>
      <c r="C43" s="427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9"/>
    </row>
    <row r="44" spans="1:17" ht="10.5" customHeight="1">
      <c r="A44" s="414" t="s">
        <v>105</v>
      </c>
      <c r="B44" s="79" t="s">
        <v>87</v>
      </c>
      <c r="C44" s="415" t="s">
        <v>106</v>
      </c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7"/>
    </row>
    <row r="45" spans="1:17" ht="11.25" customHeight="1">
      <c r="A45" s="414"/>
      <c r="B45" s="79" t="s">
        <v>88</v>
      </c>
      <c r="C45" s="418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20"/>
    </row>
    <row r="46" spans="1:17" ht="10.5" customHeight="1">
      <c r="A46" s="414"/>
      <c r="B46" s="79" t="s">
        <v>89</v>
      </c>
      <c r="C46" s="418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20"/>
    </row>
    <row r="47" spans="1:17" ht="11.25" customHeight="1">
      <c r="A47" s="414"/>
      <c r="B47" s="79" t="s">
        <v>90</v>
      </c>
      <c r="C47" s="421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3"/>
    </row>
    <row r="48" spans="1:17" ht="12.75">
      <c r="A48" s="414"/>
      <c r="B48" s="79" t="s">
        <v>91</v>
      </c>
      <c r="C48" s="80"/>
      <c r="D48" s="81" t="s">
        <v>104</v>
      </c>
      <c r="E48" s="82">
        <v>263610</v>
      </c>
      <c r="F48" s="82">
        <v>39541</v>
      </c>
      <c r="G48" s="82">
        <v>224069</v>
      </c>
      <c r="H48" s="82">
        <v>66195</v>
      </c>
      <c r="I48" s="82">
        <v>9929</v>
      </c>
      <c r="J48" s="82">
        <v>0</v>
      </c>
      <c r="K48" s="82">
        <v>0</v>
      </c>
      <c r="L48" s="82">
        <v>9929</v>
      </c>
      <c r="M48" s="82">
        <v>56266</v>
      </c>
      <c r="N48" s="82">
        <v>56266</v>
      </c>
      <c r="O48" s="82">
        <v>0</v>
      </c>
      <c r="P48" s="82">
        <v>0</v>
      </c>
      <c r="Q48" s="82">
        <v>0</v>
      </c>
    </row>
    <row r="49" spans="1:17" ht="12.75">
      <c r="A49" s="414"/>
      <c r="B49" s="79" t="s">
        <v>92</v>
      </c>
      <c r="C49" s="83"/>
      <c r="D49" s="84" t="s">
        <v>104</v>
      </c>
      <c r="E49" s="82">
        <v>66195</v>
      </c>
      <c r="F49" s="82">
        <v>9929</v>
      </c>
      <c r="G49" s="82">
        <v>56266</v>
      </c>
      <c r="H49" s="85">
        <v>66195</v>
      </c>
      <c r="I49" s="85">
        <v>9929</v>
      </c>
      <c r="J49" s="85">
        <v>0</v>
      </c>
      <c r="K49" s="85">
        <v>0</v>
      </c>
      <c r="L49" s="85">
        <v>9929</v>
      </c>
      <c r="M49" s="85">
        <v>56266</v>
      </c>
      <c r="N49" s="85">
        <v>56266</v>
      </c>
      <c r="O49" s="85">
        <v>0</v>
      </c>
      <c r="P49" s="85">
        <v>0</v>
      </c>
      <c r="Q49" s="85">
        <v>0</v>
      </c>
    </row>
    <row r="50" spans="1:17" ht="12.75" customHeight="1" hidden="1">
      <c r="A50" s="414"/>
      <c r="B50" s="79" t="s">
        <v>94</v>
      </c>
      <c r="C50" s="83"/>
      <c r="D50" s="84"/>
      <c r="E50" s="82"/>
      <c r="F50" s="82"/>
      <c r="G50" s="82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ht="12.75" customHeight="1" hidden="1">
      <c r="A51" s="414"/>
      <c r="B51" s="79" t="s">
        <v>95</v>
      </c>
      <c r="C51" s="83"/>
      <c r="D51" s="84"/>
      <c r="E51" s="82"/>
      <c r="F51" s="82"/>
      <c r="G51" s="82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t="12.75" customHeight="1" hidden="1">
      <c r="A52" s="414"/>
      <c r="B52" s="79" t="s">
        <v>98</v>
      </c>
      <c r="C52" s="83"/>
      <c r="D52" s="84"/>
      <c r="E52" s="82"/>
      <c r="F52" s="82"/>
      <c r="G52" s="82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ht="11.25" customHeight="1">
      <c r="A53" s="414" t="s">
        <v>188</v>
      </c>
      <c r="B53" s="79" t="s">
        <v>87</v>
      </c>
      <c r="C53" s="415" t="s">
        <v>189</v>
      </c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7"/>
    </row>
    <row r="54" spans="1:17" ht="10.5" customHeight="1">
      <c r="A54" s="414"/>
      <c r="B54" s="79" t="s">
        <v>88</v>
      </c>
      <c r="C54" s="418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20"/>
    </row>
    <row r="55" spans="1:17" ht="11.25" customHeight="1">
      <c r="A55" s="414"/>
      <c r="B55" s="79" t="s">
        <v>89</v>
      </c>
      <c r="C55" s="418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20"/>
    </row>
    <row r="56" spans="1:17" ht="12.75" customHeight="1">
      <c r="A56" s="414"/>
      <c r="B56" s="79" t="s">
        <v>90</v>
      </c>
      <c r="C56" s="421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3"/>
    </row>
    <row r="57" spans="1:17" ht="12.75" customHeight="1">
      <c r="A57" s="414"/>
      <c r="B57" s="79" t="s">
        <v>91</v>
      </c>
      <c r="C57" s="80"/>
      <c r="D57" s="81" t="s">
        <v>104</v>
      </c>
      <c r="E57" s="82">
        <v>50000</v>
      </c>
      <c r="F57" s="82">
        <v>7500</v>
      </c>
      <c r="G57" s="82">
        <v>42500</v>
      </c>
      <c r="H57" s="82">
        <v>50000</v>
      </c>
      <c r="I57" s="82">
        <v>7500</v>
      </c>
      <c r="J57" s="82">
        <v>0</v>
      </c>
      <c r="K57" s="82">
        <v>0</v>
      </c>
      <c r="L57" s="82">
        <v>7500</v>
      </c>
      <c r="M57" s="82">
        <v>42500</v>
      </c>
      <c r="N57" s="82">
        <v>42500</v>
      </c>
      <c r="O57" s="82">
        <v>0</v>
      </c>
      <c r="P57" s="82">
        <v>0</v>
      </c>
      <c r="Q57" s="82">
        <v>0</v>
      </c>
    </row>
    <row r="58" spans="1:17" ht="12.75" customHeight="1">
      <c r="A58" s="414"/>
      <c r="B58" s="79" t="s">
        <v>92</v>
      </c>
      <c r="C58" s="83"/>
      <c r="D58" s="84" t="s">
        <v>104</v>
      </c>
      <c r="E58" s="82">
        <v>50000</v>
      </c>
      <c r="F58" s="82">
        <v>7500</v>
      </c>
      <c r="G58" s="82">
        <v>42500</v>
      </c>
      <c r="H58" s="85">
        <v>50000</v>
      </c>
      <c r="I58" s="85">
        <v>7500</v>
      </c>
      <c r="J58" s="85">
        <v>0</v>
      </c>
      <c r="K58" s="85">
        <v>0</v>
      </c>
      <c r="L58" s="85">
        <v>7500</v>
      </c>
      <c r="M58" s="85">
        <v>42500</v>
      </c>
      <c r="N58" s="85">
        <v>42500</v>
      </c>
      <c r="O58" s="85">
        <v>0</v>
      </c>
      <c r="P58" s="85">
        <v>0</v>
      </c>
      <c r="Q58" s="85">
        <v>0</v>
      </c>
    </row>
    <row r="59" spans="1:17" ht="12.75" customHeight="1" hidden="1">
      <c r="A59" s="414"/>
      <c r="B59" s="79" t="s">
        <v>94</v>
      </c>
      <c r="C59" s="83"/>
      <c r="D59" s="84"/>
      <c r="E59" s="82"/>
      <c r="F59" s="82"/>
      <c r="G59" s="82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12.75" customHeight="1" hidden="1">
      <c r="A60" s="414"/>
      <c r="B60" s="79" t="s">
        <v>95</v>
      </c>
      <c r="C60" s="83"/>
      <c r="D60" s="84"/>
      <c r="E60" s="82"/>
      <c r="F60" s="82"/>
      <c r="G60" s="82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2.75" customHeight="1" hidden="1">
      <c r="A61" s="414"/>
      <c r="B61" s="79" t="s">
        <v>98</v>
      </c>
      <c r="C61" s="83"/>
      <c r="D61" s="84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2.75" customHeight="1" hidden="1">
      <c r="A62" s="144"/>
      <c r="B62" s="145"/>
      <c r="C62" s="146"/>
      <c r="D62" s="147"/>
      <c r="E62" s="148"/>
      <c r="F62" s="148"/>
      <c r="G62" s="148"/>
      <c r="H62" s="149"/>
      <c r="I62" s="149"/>
      <c r="J62" s="149"/>
      <c r="K62" s="149"/>
      <c r="L62" s="149"/>
      <c r="M62" s="149"/>
      <c r="N62" s="149"/>
      <c r="O62" s="149"/>
      <c r="P62" s="149"/>
      <c r="Q62" s="149"/>
    </row>
    <row r="63" spans="1:17" ht="12.75" customHeight="1" hidden="1">
      <c r="A63" s="144"/>
      <c r="B63" s="145"/>
      <c r="C63" s="146"/>
      <c r="D63" s="147"/>
      <c r="E63" s="148"/>
      <c r="F63" s="148"/>
      <c r="G63" s="148"/>
      <c r="H63" s="149"/>
      <c r="I63" s="149"/>
      <c r="J63" s="149"/>
      <c r="K63" s="149"/>
      <c r="L63" s="149"/>
      <c r="M63" s="149"/>
      <c r="N63" s="149"/>
      <c r="O63" s="149"/>
      <c r="P63" s="149"/>
      <c r="Q63" s="149"/>
    </row>
    <row r="64" spans="1:17" ht="12.75" customHeight="1" hidden="1">
      <c r="A64" s="144"/>
      <c r="B64" s="145"/>
      <c r="C64" s="146"/>
      <c r="D64" s="147"/>
      <c r="E64" s="148"/>
      <c r="F64" s="148"/>
      <c r="G64" s="148"/>
      <c r="H64" s="149"/>
      <c r="I64" s="149"/>
      <c r="J64" s="149"/>
      <c r="K64" s="149"/>
      <c r="L64" s="149"/>
      <c r="M64" s="149"/>
      <c r="N64" s="149"/>
      <c r="O64" s="149"/>
      <c r="P64" s="149"/>
      <c r="Q64" s="149"/>
    </row>
    <row r="65" spans="1:17" ht="10.5" customHeight="1">
      <c r="A65" s="414" t="s">
        <v>188</v>
      </c>
      <c r="B65" s="79" t="s">
        <v>87</v>
      </c>
      <c r="C65" s="415" t="s">
        <v>190</v>
      </c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7"/>
    </row>
    <row r="66" spans="1:17" ht="10.5" customHeight="1">
      <c r="A66" s="414"/>
      <c r="B66" s="79" t="s">
        <v>88</v>
      </c>
      <c r="C66" s="418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20"/>
    </row>
    <row r="67" spans="1:17" ht="10.5" customHeight="1">
      <c r="A67" s="414"/>
      <c r="B67" s="79" t="s">
        <v>89</v>
      </c>
      <c r="C67" s="418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20"/>
    </row>
    <row r="68" spans="1:17" ht="12.75" customHeight="1">
      <c r="A68" s="414"/>
      <c r="B68" s="79" t="s">
        <v>90</v>
      </c>
      <c r="C68" s="421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3"/>
    </row>
    <row r="69" spans="1:17" ht="12.75" customHeight="1">
      <c r="A69" s="414"/>
      <c r="B69" s="79" t="s">
        <v>91</v>
      </c>
      <c r="C69" s="80"/>
      <c r="D69" s="81" t="s">
        <v>104</v>
      </c>
      <c r="E69" s="82">
        <v>50000</v>
      </c>
      <c r="F69" s="82">
        <v>7500</v>
      </c>
      <c r="G69" s="82">
        <v>42500</v>
      </c>
      <c r="H69" s="82">
        <v>50000</v>
      </c>
      <c r="I69" s="82">
        <v>7500</v>
      </c>
      <c r="J69" s="82">
        <v>0</v>
      </c>
      <c r="K69" s="82">
        <v>0</v>
      </c>
      <c r="L69" s="82">
        <v>7500</v>
      </c>
      <c r="M69" s="82">
        <v>42500</v>
      </c>
      <c r="N69" s="82">
        <v>42500</v>
      </c>
      <c r="O69" s="82">
        <v>0</v>
      </c>
      <c r="P69" s="82">
        <v>0</v>
      </c>
      <c r="Q69" s="82">
        <v>0</v>
      </c>
    </row>
    <row r="70" spans="1:17" ht="12.75" customHeight="1">
      <c r="A70" s="414"/>
      <c r="B70" s="79" t="s">
        <v>92</v>
      </c>
      <c r="C70" s="83"/>
      <c r="D70" s="84" t="s">
        <v>104</v>
      </c>
      <c r="E70" s="82">
        <v>50000</v>
      </c>
      <c r="F70" s="82">
        <v>7500</v>
      </c>
      <c r="G70" s="82">
        <v>42500</v>
      </c>
      <c r="H70" s="85">
        <v>50000</v>
      </c>
      <c r="I70" s="85">
        <v>7500</v>
      </c>
      <c r="J70" s="85">
        <v>0</v>
      </c>
      <c r="K70" s="85">
        <v>0</v>
      </c>
      <c r="L70" s="85">
        <v>7500</v>
      </c>
      <c r="M70" s="85">
        <v>42500</v>
      </c>
      <c r="N70" s="85">
        <v>42500</v>
      </c>
      <c r="O70" s="85">
        <v>0</v>
      </c>
      <c r="P70" s="85">
        <v>0</v>
      </c>
      <c r="Q70" s="85">
        <v>0</v>
      </c>
    </row>
    <row r="71" spans="1:17" ht="12.75" customHeight="1" hidden="1">
      <c r="A71" s="414"/>
      <c r="B71" s="79" t="s">
        <v>94</v>
      </c>
      <c r="C71" s="83"/>
      <c r="D71" s="84"/>
      <c r="E71" s="82"/>
      <c r="F71" s="82"/>
      <c r="G71" s="82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12.75" customHeight="1" hidden="1">
      <c r="A72" s="414"/>
      <c r="B72" s="79" t="s">
        <v>95</v>
      </c>
      <c r="C72" s="83"/>
      <c r="D72" s="84"/>
      <c r="E72" s="82"/>
      <c r="F72" s="82"/>
      <c r="G72" s="82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2.75" customHeight="1" hidden="1">
      <c r="A73" s="414"/>
      <c r="B73" s="79" t="s">
        <v>98</v>
      </c>
      <c r="C73" s="83"/>
      <c r="D73" s="84"/>
      <c r="E73" s="82"/>
      <c r="F73" s="82"/>
      <c r="G73" s="82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ht="12.75">
      <c r="A74" s="430" t="s">
        <v>107</v>
      </c>
      <c r="B74" s="431"/>
      <c r="C74" s="432" t="s">
        <v>58</v>
      </c>
      <c r="D74" s="433"/>
      <c r="E74" s="92">
        <f>E13+E33</f>
        <v>4744310</v>
      </c>
      <c r="F74" s="92">
        <f aca="true" t="shared" si="3" ref="F74:Q74">F13+F33</f>
        <v>1982337</v>
      </c>
      <c r="G74" s="92">
        <f t="shared" si="3"/>
        <v>2761973</v>
      </c>
      <c r="H74" s="92">
        <f t="shared" si="3"/>
        <v>4437199</v>
      </c>
      <c r="I74" s="92">
        <f t="shared" si="3"/>
        <v>1936271</v>
      </c>
      <c r="J74" s="92">
        <f t="shared" si="3"/>
        <v>0</v>
      </c>
      <c r="K74" s="92">
        <f t="shared" si="3"/>
        <v>0</v>
      </c>
      <c r="L74" s="92">
        <f t="shared" si="3"/>
        <v>1936271</v>
      </c>
      <c r="M74" s="92">
        <f t="shared" si="3"/>
        <v>2500928</v>
      </c>
      <c r="N74" s="92">
        <f t="shared" si="3"/>
        <v>622816</v>
      </c>
      <c r="O74" s="92">
        <f t="shared" si="3"/>
        <v>1878112</v>
      </c>
      <c r="P74" s="92">
        <f t="shared" si="3"/>
        <v>0</v>
      </c>
      <c r="Q74" s="92">
        <f t="shared" si="3"/>
        <v>0</v>
      </c>
    </row>
    <row r="75" spans="1:17" ht="12.75" hidden="1">
      <c r="A75" s="151"/>
      <c r="B75" s="151"/>
      <c r="C75" s="152"/>
      <c r="D75" s="152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1:17" ht="12.75">
      <c r="A76" s="150" t="s">
        <v>108</v>
      </c>
      <c r="B76" s="70"/>
      <c r="C76" s="70"/>
      <c r="D76" s="71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12.75" hidden="1">
      <c r="A77" s="426"/>
      <c r="B77" s="426"/>
      <c r="C77" s="426"/>
      <c r="D77" s="426"/>
      <c r="E77" s="426"/>
      <c r="F77" s="426"/>
      <c r="G77" s="426"/>
      <c r="H77" s="426"/>
      <c r="I77" s="426"/>
      <c r="J77" s="426"/>
      <c r="K77" s="72"/>
      <c r="L77" s="72"/>
      <c r="M77" s="72"/>
      <c r="N77" s="72"/>
      <c r="O77" s="72"/>
      <c r="P77" s="72"/>
      <c r="Q77" s="72"/>
    </row>
    <row r="78" spans="1:17" ht="12.75">
      <c r="A78" s="93" t="s">
        <v>109</v>
      </c>
      <c r="B78" s="93"/>
      <c r="C78" s="93"/>
      <c r="D78" s="94"/>
      <c r="E78" s="95"/>
      <c r="F78" s="95"/>
      <c r="G78" s="95"/>
      <c r="H78" s="95"/>
      <c r="I78" s="95"/>
      <c r="J78" s="95"/>
      <c r="K78" s="72"/>
      <c r="L78" s="72"/>
      <c r="M78" s="72"/>
      <c r="N78" s="72"/>
      <c r="O78" s="72"/>
      <c r="P78" s="72"/>
      <c r="Q78" s="72"/>
    </row>
  </sheetData>
  <sheetProtection/>
  <mergeCells count="38"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J40" sqref="J40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60.00390625" style="0" customWidth="1"/>
    <col min="4" max="4" width="13.8515625" style="0" customWidth="1"/>
    <col min="5" max="5" width="11.140625" style="0" bestFit="1" customWidth="1"/>
    <col min="6" max="6" width="12.57421875" style="0" customWidth="1"/>
    <col min="7" max="7" width="13.5742187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361</v>
      </c>
      <c r="I1" s="2"/>
      <c r="K1" s="2"/>
    </row>
    <row r="2" spans="4:11" ht="12.75">
      <c r="D2" s="1"/>
      <c r="E2" s="1"/>
      <c r="F2" s="1"/>
      <c r="G2" s="1"/>
      <c r="H2" s="2" t="s">
        <v>264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304" t="s">
        <v>268</v>
      </c>
      <c r="E5" s="305"/>
      <c r="F5" s="305"/>
      <c r="G5" s="305"/>
      <c r="H5" s="306"/>
    </row>
    <row r="6" spans="1:8" ht="12.75">
      <c r="A6" s="303" t="s">
        <v>0</v>
      </c>
      <c r="B6" s="303" t="s">
        <v>3</v>
      </c>
      <c r="C6" s="303" t="s">
        <v>5</v>
      </c>
      <c r="D6" s="304" t="s">
        <v>1</v>
      </c>
      <c r="E6" s="305"/>
      <c r="F6" s="306"/>
      <c r="G6" s="317" t="s">
        <v>19</v>
      </c>
      <c r="H6" s="318"/>
    </row>
    <row r="7" spans="1:8" ht="12.75">
      <c r="A7" s="303"/>
      <c r="B7" s="303"/>
      <c r="C7" s="303"/>
      <c r="D7" s="310"/>
      <c r="E7" s="311"/>
      <c r="F7" s="312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" customHeight="1">
      <c r="A9" s="10">
        <v>1</v>
      </c>
      <c r="B9" s="10">
        <v>2</v>
      </c>
      <c r="C9" s="10">
        <v>3</v>
      </c>
      <c r="D9" s="296">
        <v>4</v>
      </c>
      <c r="E9" s="297"/>
      <c r="F9" s="298"/>
      <c r="G9" s="10">
        <v>5</v>
      </c>
      <c r="H9" s="10">
        <v>6</v>
      </c>
    </row>
    <row r="10" spans="1:8" s="126" customFormat="1" ht="17.25" customHeight="1" hidden="1">
      <c r="A10" s="11" t="s">
        <v>47</v>
      </c>
      <c r="B10" s="12"/>
      <c r="C10" s="157" t="s">
        <v>261</v>
      </c>
      <c r="D10" s="271">
        <v>0</v>
      </c>
      <c r="E10" s="15">
        <v>0</v>
      </c>
      <c r="F10" s="246">
        <f>D10+E10</f>
        <v>0</v>
      </c>
      <c r="G10" s="273">
        <v>0</v>
      </c>
      <c r="H10" s="15">
        <v>0</v>
      </c>
    </row>
    <row r="11" spans="1:8" s="22" customFormat="1" ht="17.25" customHeight="1" hidden="1">
      <c r="A11" s="16"/>
      <c r="B11" s="17" t="s">
        <v>331</v>
      </c>
      <c r="C11" s="158" t="s">
        <v>332</v>
      </c>
      <c r="D11" s="270">
        <v>0</v>
      </c>
      <c r="E11" s="20">
        <v>0</v>
      </c>
      <c r="F11" s="21">
        <v>0</v>
      </c>
      <c r="G11" s="20">
        <v>0</v>
      </c>
      <c r="H11" s="20">
        <v>0</v>
      </c>
    </row>
    <row r="12" spans="1:8" s="22" customFormat="1" ht="17.25" customHeight="1" hidden="1">
      <c r="A12" s="16"/>
      <c r="B12" s="17" t="s">
        <v>168</v>
      </c>
      <c r="C12" s="158" t="s">
        <v>169</v>
      </c>
      <c r="D12" s="270">
        <v>368998.66</v>
      </c>
      <c r="E12" s="20">
        <v>0</v>
      </c>
      <c r="F12" s="272">
        <f>D12+E12</f>
        <v>368998.66</v>
      </c>
      <c r="G12" s="20">
        <v>0</v>
      </c>
      <c r="H12" s="20">
        <v>-70000</v>
      </c>
    </row>
    <row r="13" spans="1:8" s="126" customFormat="1" ht="21.75" customHeight="1">
      <c r="A13" s="11" t="s">
        <v>170</v>
      </c>
      <c r="B13" s="12"/>
      <c r="C13" s="157" t="s">
        <v>220</v>
      </c>
      <c r="D13" s="271">
        <v>2398083.4</v>
      </c>
      <c r="E13" s="15">
        <v>-64368</v>
      </c>
      <c r="F13" s="246">
        <f>D13+E13</f>
        <v>2333715.4</v>
      </c>
      <c r="G13" s="273">
        <v>726906</v>
      </c>
      <c r="H13" s="273">
        <v>1606809.4</v>
      </c>
    </row>
    <row r="14" spans="1:8" s="126" customFormat="1" ht="21" customHeight="1">
      <c r="A14" s="11"/>
      <c r="B14" s="17" t="s">
        <v>317</v>
      </c>
      <c r="C14" s="158" t="s">
        <v>169</v>
      </c>
      <c r="D14" s="19">
        <v>64368</v>
      </c>
      <c r="E14" s="20">
        <v>-64368</v>
      </c>
      <c r="F14" s="272">
        <f>D14+E14</f>
        <v>0</v>
      </c>
      <c r="G14" s="20">
        <v>-64368</v>
      </c>
      <c r="H14" s="20">
        <v>0</v>
      </c>
    </row>
    <row r="15" spans="1:8" s="126" customFormat="1" ht="23.25" customHeight="1" hidden="1">
      <c r="A15" s="11"/>
      <c r="B15" s="17" t="s">
        <v>317</v>
      </c>
      <c r="C15" s="158" t="s">
        <v>169</v>
      </c>
      <c r="D15" s="19">
        <v>0</v>
      </c>
      <c r="E15" s="20">
        <f>G15+H15</f>
        <v>0</v>
      </c>
      <c r="F15" s="21">
        <f>D15+E15</f>
        <v>0</v>
      </c>
      <c r="G15" s="20">
        <v>0</v>
      </c>
      <c r="H15" s="274">
        <v>0</v>
      </c>
    </row>
    <row r="16" spans="1:8" s="126" customFormat="1" ht="1.5" customHeight="1" hidden="1">
      <c r="A16" s="11" t="s">
        <v>26</v>
      </c>
      <c r="B16" s="12"/>
      <c r="C16" s="157" t="s">
        <v>174</v>
      </c>
      <c r="D16" s="14">
        <v>0</v>
      </c>
      <c r="E16" s="15">
        <f>E17</f>
        <v>0</v>
      </c>
      <c r="F16" s="50">
        <f>D16+E16</f>
        <v>0</v>
      </c>
      <c r="G16" s="273">
        <v>0</v>
      </c>
      <c r="H16" s="15">
        <v>0</v>
      </c>
    </row>
    <row r="17" spans="1:8" s="126" customFormat="1" ht="0.75" customHeight="1" hidden="1">
      <c r="A17" s="16"/>
      <c r="B17" s="17" t="s">
        <v>27</v>
      </c>
      <c r="C17" s="158" t="s">
        <v>175</v>
      </c>
      <c r="D17" s="19">
        <v>0</v>
      </c>
      <c r="E17" s="20">
        <v>0</v>
      </c>
      <c r="F17" s="21">
        <v>0</v>
      </c>
      <c r="G17" s="20">
        <v>0</v>
      </c>
      <c r="H17" s="20">
        <v>0</v>
      </c>
    </row>
    <row r="18" spans="1:8" s="126" customFormat="1" ht="21" customHeight="1" hidden="1">
      <c r="A18" s="11" t="s">
        <v>53</v>
      </c>
      <c r="B18" s="12"/>
      <c r="C18" s="157" t="s">
        <v>176</v>
      </c>
      <c r="D18" s="14">
        <v>0</v>
      </c>
      <c r="E18" s="15">
        <v>0</v>
      </c>
      <c r="F18" s="50">
        <v>0</v>
      </c>
      <c r="G18" s="273">
        <f>F18-H18</f>
        <v>0</v>
      </c>
      <c r="H18" s="15">
        <v>0</v>
      </c>
    </row>
    <row r="19" spans="1:8" s="22" customFormat="1" ht="21" customHeight="1" hidden="1">
      <c r="A19" s="16"/>
      <c r="B19" s="17" t="s">
        <v>318</v>
      </c>
      <c r="C19" s="158" t="s">
        <v>319</v>
      </c>
      <c r="D19" s="19">
        <v>0</v>
      </c>
      <c r="E19" s="20">
        <v>0</v>
      </c>
      <c r="F19" s="21">
        <f>D19+E19</f>
        <v>0</v>
      </c>
      <c r="G19" s="274">
        <v>0</v>
      </c>
      <c r="H19" s="20">
        <v>0</v>
      </c>
    </row>
    <row r="20" spans="1:8" s="126" customFormat="1" ht="21" customHeight="1" hidden="1">
      <c r="A20" s="16"/>
      <c r="B20" s="17" t="s">
        <v>333</v>
      </c>
      <c r="C20" s="158" t="s">
        <v>334</v>
      </c>
      <c r="D20" s="19">
        <v>0</v>
      </c>
      <c r="E20" s="20">
        <v>0</v>
      </c>
      <c r="F20" s="21">
        <f>D20+E20</f>
        <v>0</v>
      </c>
      <c r="G20" s="20">
        <v>0</v>
      </c>
      <c r="H20" s="20">
        <v>0</v>
      </c>
    </row>
    <row r="21" spans="1:8" s="126" customFormat="1" ht="21" customHeight="1" hidden="1">
      <c r="A21" s="11" t="s">
        <v>177</v>
      </c>
      <c r="B21" s="12"/>
      <c r="C21" s="157" t="s">
        <v>178</v>
      </c>
      <c r="D21" s="14">
        <v>0</v>
      </c>
      <c r="E21" s="15">
        <v>0</v>
      </c>
      <c r="F21" s="50">
        <f>D21+E21</f>
        <v>0</v>
      </c>
      <c r="G21" s="273">
        <v>0</v>
      </c>
      <c r="H21" s="15">
        <v>0</v>
      </c>
    </row>
    <row r="22" spans="1:8" s="126" customFormat="1" ht="21" customHeight="1" hidden="1">
      <c r="A22" s="16"/>
      <c r="B22" s="17" t="s">
        <v>208</v>
      </c>
      <c r="C22" s="158" t="s">
        <v>209</v>
      </c>
      <c r="D22" s="19">
        <v>0</v>
      </c>
      <c r="E22" s="20">
        <v>0</v>
      </c>
      <c r="F22" s="21">
        <v>0</v>
      </c>
      <c r="G22" s="20">
        <v>0</v>
      </c>
      <c r="H22" s="20">
        <v>0</v>
      </c>
    </row>
    <row r="23" spans="1:8" s="126" customFormat="1" ht="21.75" customHeight="1">
      <c r="A23" s="11" t="s">
        <v>55</v>
      </c>
      <c r="B23" s="12"/>
      <c r="C23" s="157" t="s">
        <v>114</v>
      </c>
      <c r="D23" s="271">
        <v>16779028.19</v>
      </c>
      <c r="E23" s="15">
        <v>129167</v>
      </c>
      <c r="F23" s="246">
        <f>D23+E23</f>
        <v>16908195.19</v>
      </c>
      <c r="G23" s="273">
        <f>F23-H23</f>
        <v>15264657.190000001</v>
      </c>
      <c r="H23" s="15">
        <v>1643538</v>
      </c>
    </row>
    <row r="24" spans="1:8" s="126" customFormat="1" ht="21.75" customHeight="1">
      <c r="A24" s="11"/>
      <c r="B24" s="17" t="s">
        <v>116</v>
      </c>
      <c r="C24" s="158" t="s">
        <v>117</v>
      </c>
      <c r="D24" s="19">
        <v>11326866</v>
      </c>
      <c r="E24" s="20">
        <v>46576</v>
      </c>
      <c r="F24" s="21">
        <f>D24+E24</f>
        <v>11373442</v>
      </c>
      <c r="G24" s="20">
        <v>46576</v>
      </c>
      <c r="H24" s="20">
        <v>0</v>
      </c>
    </row>
    <row r="25" spans="1:8" s="22" customFormat="1" ht="0.75" customHeight="1">
      <c r="A25" s="16"/>
      <c r="B25" s="17" t="s">
        <v>335</v>
      </c>
      <c r="C25" s="158" t="s">
        <v>336</v>
      </c>
      <c r="D25" s="19">
        <v>0</v>
      </c>
      <c r="E25" s="20">
        <f>G25+H25</f>
        <v>0</v>
      </c>
      <c r="F25" s="21">
        <f>D25+E25</f>
        <v>0</v>
      </c>
      <c r="G25" s="20">
        <v>0</v>
      </c>
      <c r="H25" s="20">
        <v>0</v>
      </c>
    </row>
    <row r="26" spans="1:8" s="22" customFormat="1" ht="21.75" customHeight="1" hidden="1">
      <c r="A26" s="16"/>
      <c r="B26" s="17" t="s">
        <v>337</v>
      </c>
      <c r="C26" s="158" t="s">
        <v>338</v>
      </c>
      <c r="D26" s="19">
        <v>0</v>
      </c>
      <c r="E26" s="20">
        <v>0</v>
      </c>
      <c r="F26" s="21">
        <f>D26+E26</f>
        <v>0</v>
      </c>
      <c r="G26" s="20">
        <v>0</v>
      </c>
      <c r="H26" s="20">
        <v>0</v>
      </c>
    </row>
    <row r="27" spans="1:8" s="22" customFormat="1" ht="53.25" customHeight="1">
      <c r="A27" s="16"/>
      <c r="B27" s="17" t="s">
        <v>362</v>
      </c>
      <c r="C27" s="158" t="s">
        <v>363</v>
      </c>
      <c r="D27" s="19">
        <v>394537</v>
      </c>
      <c r="E27" s="20">
        <v>24408</v>
      </c>
      <c r="F27" s="21">
        <f>D27+E27</f>
        <v>418945</v>
      </c>
      <c r="G27" s="20">
        <v>24408</v>
      </c>
      <c r="H27" s="20">
        <v>0</v>
      </c>
    </row>
    <row r="28" spans="1:8" s="22" customFormat="1" ht="33.75" customHeight="1">
      <c r="A28" s="16"/>
      <c r="B28" s="17" t="s">
        <v>339</v>
      </c>
      <c r="C28" s="158" t="s">
        <v>340</v>
      </c>
      <c r="D28" s="19">
        <v>848626</v>
      </c>
      <c r="E28" s="20">
        <v>58183</v>
      </c>
      <c r="F28" s="21">
        <v>906809</v>
      </c>
      <c r="G28" s="20">
        <v>58183</v>
      </c>
      <c r="H28" s="20">
        <v>0</v>
      </c>
    </row>
    <row r="29" spans="1:8" s="22" customFormat="1" ht="22.5" customHeight="1" hidden="1">
      <c r="A29" s="16"/>
      <c r="B29" s="17" t="s">
        <v>116</v>
      </c>
      <c r="C29" s="158" t="s">
        <v>117</v>
      </c>
      <c r="D29" s="19"/>
      <c r="E29" s="20">
        <f>G29+H29</f>
        <v>0</v>
      </c>
      <c r="F29" s="21">
        <f>D29+E29</f>
        <v>0</v>
      </c>
      <c r="G29" s="20">
        <v>0</v>
      </c>
      <c r="H29" s="20">
        <v>0</v>
      </c>
    </row>
    <row r="30" spans="1:8" s="126" customFormat="1" ht="19.5" customHeight="1" hidden="1">
      <c r="A30" s="11" t="s">
        <v>351</v>
      </c>
      <c r="B30" s="12"/>
      <c r="C30" s="157" t="s">
        <v>356</v>
      </c>
      <c r="D30" s="14">
        <v>0</v>
      </c>
      <c r="E30" s="15">
        <f>E31+E32</f>
        <v>0</v>
      </c>
      <c r="F30" s="50">
        <f>D30+E30</f>
        <v>0</v>
      </c>
      <c r="G30" s="273">
        <f>F30-H30</f>
        <v>0</v>
      </c>
      <c r="H30" s="15">
        <v>0</v>
      </c>
    </row>
    <row r="31" spans="1:8" s="126" customFormat="1" ht="22.5" customHeight="1" hidden="1">
      <c r="A31" s="16"/>
      <c r="B31" s="17" t="s">
        <v>352</v>
      </c>
      <c r="C31" s="158" t="s">
        <v>355</v>
      </c>
      <c r="D31" s="19">
        <v>0</v>
      </c>
      <c r="E31" s="20">
        <v>0</v>
      </c>
      <c r="F31" s="21">
        <f>D31+E31</f>
        <v>0</v>
      </c>
      <c r="G31" s="20">
        <v>0</v>
      </c>
      <c r="H31" s="20">
        <v>0</v>
      </c>
    </row>
    <row r="32" spans="1:8" s="126" customFormat="1" ht="22.5" customHeight="1" hidden="1">
      <c r="A32" s="16"/>
      <c r="B32" s="17" t="s">
        <v>353</v>
      </c>
      <c r="C32" s="158" t="s">
        <v>354</v>
      </c>
      <c r="D32" s="19">
        <v>0</v>
      </c>
      <c r="E32" s="20">
        <v>0</v>
      </c>
      <c r="F32" s="21">
        <f>D32+E32</f>
        <v>0</v>
      </c>
      <c r="G32" s="20">
        <v>0</v>
      </c>
      <c r="H32" s="20">
        <v>0</v>
      </c>
    </row>
    <row r="33" spans="1:8" s="126" customFormat="1" ht="19.5" customHeight="1" hidden="1">
      <c r="A33" s="11" t="s">
        <v>303</v>
      </c>
      <c r="B33" s="12"/>
      <c r="C33" s="157" t="s">
        <v>348</v>
      </c>
      <c r="D33" s="14">
        <v>0</v>
      </c>
      <c r="E33" s="15">
        <v>0</v>
      </c>
      <c r="F33" s="50">
        <f aca="true" t="shared" si="0" ref="F33:F38">D33+E33</f>
        <v>0</v>
      </c>
      <c r="G33" s="273">
        <v>0</v>
      </c>
      <c r="H33" s="15">
        <v>0</v>
      </c>
    </row>
    <row r="34" spans="1:8" s="126" customFormat="1" ht="22.5" customHeight="1" hidden="1">
      <c r="A34" s="16"/>
      <c r="B34" s="17" t="s">
        <v>349</v>
      </c>
      <c r="C34" s="158" t="s">
        <v>350</v>
      </c>
      <c r="D34" s="19">
        <v>0</v>
      </c>
      <c r="E34" s="20">
        <v>0</v>
      </c>
      <c r="F34" s="21">
        <f t="shared" si="0"/>
        <v>0</v>
      </c>
      <c r="G34" s="20">
        <v>0</v>
      </c>
      <c r="H34" s="20">
        <v>0</v>
      </c>
    </row>
    <row r="35" spans="1:8" s="126" customFormat="1" ht="19.5" customHeight="1" hidden="1">
      <c r="A35" s="285" t="s">
        <v>344</v>
      </c>
      <c r="B35" s="290"/>
      <c r="C35" s="291" t="s">
        <v>347</v>
      </c>
      <c r="D35" s="127">
        <v>0</v>
      </c>
      <c r="E35" s="50">
        <v>0</v>
      </c>
      <c r="F35" s="50">
        <f t="shared" si="0"/>
        <v>0</v>
      </c>
      <c r="G35" s="246">
        <v>0</v>
      </c>
      <c r="H35" s="50">
        <v>0</v>
      </c>
    </row>
    <row r="36" spans="1:8" s="126" customFormat="1" ht="22.5" customHeight="1" hidden="1">
      <c r="A36" s="16"/>
      <c r="B36" s="17" t="s">
        <v>345</v>
      </c>
      <c r="C36" s="158" t="s">
        <v>346</v>
      </c>
      <c r="D36" s="19">
        <v>0</v>
      </c>
      <c r="E36" s="20">
        <v>0</v>
      </c>
      <c r="F36" s="21">
        <f t="shared" si="0"/>
        <v>0</v>
      </c>
      <c r="G36" s="20">
        <v>0</v>
      </c>
      <c r="H36" s="20">
        <v>0</v>
      </c>
    </row>
    <row r="37" spans="1:8" s="126" customFormat="1" ht="19.5" customHeight="1" hidden="1">
      <c r="A37" s="11" t="s">
        <v>341</v>
      </c>
      <c r="B37" s="12"/>
      <c r="C37" s="157" t="s">
        <v>326</v>
      </c>
      <c r="D37" s="14">
        <v>0</v>
      </c>
      <c r="E37" s="15">
        <v>0</v>
      </c>
      <c r="F37" s="50">
        <f t="shared" si="0"/>
        <v>0</v>
      </c>
      <c r="G37" s="273">
        <v>0</v>
      </c>
      <c r="H37" s="15">
        <v>0</v>
      </c>
    </row>
    <row r="38" spans="1:8" s="126" customFormat="1" ht="22.5" customHeight="1" hidden="1">
      <c r="A38" s="16"/>
      <c r="B38" s="17" t="s">
        <v>342</v>
      </c>
      <c r="C38" s="158" t="s">
        <v>343</v>
      </c>
      <c r="D38" s="19">
        <v>0</v>
      </c>
      <c r="E38" s="20">
        <v>0</v>
      </c>
      <c r="F38" s="21">
        <f t="shared" si="0"/>
        <v>0</v>
      </c>
      <c r="G38" s="20">
        <v>0</v>
      </c>
      <c r="H38" s="20">
        <v>0</v>
      </c>
    </row>
    <row r="39" spans="1:8" s="126" customFormat="1" ht="19.5" customHeight="1">
      <c r="A39" s="11" t="s">
        <v>212</v>
      </c>
      <c r="B39" s="12"/>
      <c r="C39" s="157" t="s">
        <v>226</v>
      </c>
      <c r="D39" s="14">
        <v>1227567</v>
      </c>
      <c r="E39" s="15">
        <v>-37855</v>
      </c>
      <c r="F39" s="50">
        <f>D39+E39</f>
        <v>1189712</v>
      </c>
      <c r="G39" s="273">
        <v>460457</v>
      </c>
      <c r="H39" s="15">
        <v>729255</v>
      </c>
    </row>
    <row r="40" spans="1:8" s="126" customFormat="1" ht="22.5" customHeight="1">
      <c r="A40" s="16"/>
      <c r="B40" s="17" t="s">
        <v>312</v>
      </c>
      <c r="C40" s="158" t="s">
        <v>232</v>
      </c>
      <c r="D40" s="19">
        <v>706510</v>
      </c>
      <c r="E40" s="20">
        <v>-37855</v>
      </c>
      <c r="F40" s="21">
        <f>D40+E40</f>
        <v>668655</v>
      </c>
      <c r="G40" s="20">
        <v>0</v>
      </c>
      <c r="H40" s="20">
        <v>-37855</v>
      </c>
    </row>
    <row r="41" spans="1:8" s="126" customFormat="1" ht="22.5" customHeight="1" hidden="1">
      <c r="A41" s="284"/>
      <c r="B41" s="284" t="s">
        <v>247</v>
      </c>
      <c r="C41" s="177" t="s">
        <v>324</v>
      </c>
      <c r="D41" s="26">
        <v>317940</v>
      </c>
      <c r="E41" s="20">
        <f>G41+H41</f>
        <v>0</v>
      </c>
      <c r="F41" s="26">
        <f>D41+E41</f>
        <v>317940</v>
      </c>
      <c r="G41" s="26">
        <v>0</v>
      </c>
      <c r="H41" s="26">
        <v>0</v>
      </c>
    </row>
    <row r="42" spans="1:9" ht="21" customHeight="1">
      <c r="A42" s="314" t="s">
        <v>17</v>
      </c>
      <c r="B42" s="315"/>
      <c r="C42" s="316"/>
      <c r="D42" s="245">
        <v>43420119.81</v>
      </c>
      <c r="E42" s="245">
        <f>E39+E23+E18+E16+E13+E10+E21+E30+E33+E35+E37</f>
        <v>26944</v>
      </c>
      <c r="F42" s="247">
        <f>D42+E42</f>
        <v>43447063.81</v>
      </c>
      <c r="G42" s="246">
        <f>F42-H42</f>
        <v>35910762.410000004</v>
      </c>
      <c r="H42" s="247">
        <v>7536301.4</v>
      </c>
      <c r="I42" t="s">
        <v>222</v>
      </c>
    </row>
    <row r="43" spans="1:8" ht="12.75">
      <c r="A43" s="112"/>
      <c r="B43" s="112"/>
      <c r="C43" s="112"/>
      <c r="D43" s="113"/>
      <c r="E43" s="113"/>
      <c r="F43" s="113"/>
      <c r="G43" s="113"/>
      <c r="H43" s="113"/>
    </row>
    <row r="44" spans="1:8" ht="12.75">
      <c r="A44" s="112"/>
      <c r="B44" s="112"/>
      <c r="C44" s="112"/>
      <c r="D44" s="113"/>
      <c r="E44" s="113"/>
      <c r="F44" s="113"/>
      <c r="G44" s="113"/>
      <c r="H44" s="113"/>
    </row>
    <row r="46" ht="12.75">
      <c r="A46" s="36"/>
    </row>
    <row r="47" ht="12.75">
      <c r="A47" s="47"/>
    </row>
    <row r="48" ht="15.75">
      <c r="J48" s="27"/>
    </row>
  </sheetData>
  <sheetProtection/>
  <mergeCells count="8">
    <mergeCell ref="D5:H5"/>
    <mergeCell ref="C6:C7"/>
    <mergeCell ref="B6:B7"/>
    <mergeCell ref="A6:A7"/>
    <mergeCell ref="A42:C42"/>
    <mergeCell ref="G6:H6"/>
    <mergeCell ref="D6:F7"/>
    <mergeCell ref="D9:F9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Q20" sqref="Q20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1.8515625" style="0" customWidth="1"/>
    <col min="4" max="4" width="12.7109375" style="0" customWidth="1"/>
    <col min="5" max="5" width="10.28125" style="0" customWidth="1"/>
    <col min="6" max="6" width="13.8515625" style="0" customWidth="1"/>
    <col min="7" max="7" width="12.8515625" style="0" customWidth="1"/>
    <col min="8" max="8" width="12.421875" style="0" customWidth="1"/>
    <col min="9" max="9" width="11.7109375" style="0" customWidth="1"/>
    <col min="10" max="10" width="11.7109375" style="0" bestFit="1" customWidth="1"/>
    <col min="11" max="11" width="12.8515625" style="0" customWidth="1"/>
    <col min="12" max="12" width="10.28125" style="0" bestFit="1" customWidth="1"/>
    <col min="13" max="13" width="8.57421875" style="0" customWidth="1"/>
    <col min="14" max="14" width="8.8515625" style="0" customWidth="1"/>
    <col min="15" max="15" width="3.8515625" style="0" customWidth="1"/>
  </cols>
  <sheetData>
    <row r="1" spans="1:14" ht="12" customHeight="1">
      <c r="A1" s="28"/>
      <c r="B1" s="29"/>
      <c r="C1" s="29"/>
      <c r="D1" s="29"/>
      <c r="E1" s="29"/>
      <c r="F1" s="29"/>
      <c r="G1" s="30"/>
      <c r="H1" s="31"/>
      <c r="I1" s="32"/>
      <c r="J1" s="33"/>
      <c r="K1" s="33"/>
      <c r="L1" s="33"/>
      <c r="M1" s="34"/>
      <c r="N1" s="2" t="s">
        <v>364</v>
      </c>
    </row>
    <row r="2" spans="1:14" ht="15.75" customHeight="1">
      <c r="A2" s="28"/>
      <c r="B2" s="29"/>
      <c r="C2" s="29"/>
      <c r="D2" s="29"/>
      <c r="E2" s="29"/>
      <c r="F2" s="29"/>
      <c r="G2" s="32"/>
      <c r="H2" s="31"/>
      <c r="I2" s="32"/>
      <c r="J2" s="33"/>
      <c r="K2" s="33"/>
      <c r="L2" s="33"/>
      <c r="M2" s="34"/>
      <c r="N2" s="2" t="s">
        <v>264</v>
      </c>
    </row>
    <row r="3" spans="1:10" ht="17.25" customHeight="1">
      <c r="A3" s="37"/>
      <c r="B3" s="37"/>
      <c r="C3" s="37"/>
      <c r="D3" s="37"/>
      <c r="E3" s="37"/>
      <c r="F3" s="37"/>
      <c r="G3" s="38" t="s">
        <v>15</v>
      </c>
      <c r="H3" s="36"/>
      <c r="I3" s="39"/>
      <c r="J3" s="40"/>
    </row>
    <row r="4" spans="1:14" ht="12.75">
      <c r="A4" s="331" t="s">
        <v>0</v>
      </c>
      <c r="B4" s="331" t="s">
        <v>3</v>
      </c>
      <c r="C4" s="331" t="s">
        <v>5</v>
      </c>
      <c r="D4" s="319" t="s">
        <v>1</v>
      </c>
      <c r="E4" s="320"/>
      <c r="F4" s="321"/>
      <c r="G4" s="331" t="s">
        <v>8</v>
      </c>
      <c r="H4" s="333" t="s">
        <v>6</v>
      </c>
      <c r="I4" s="334"/>
      <c r="J4" s="331" t="s">
        <v>9</v>
      </c>
      <c r="K4" s="331" t="s">
        <v>10</v>
      </c>
      <c r="L4" s="331" t="s">
        <v>12</v>
      </c>
      <c r="M4" s="331" t="s">
        <v>13</v>
      </c>
      <c r="N4" s="331" t="s">
        <v>14</v>
      </c>
    </row>
    <row r="5" spans="1:14" ht="55.5" customHeight="1">
      <c r="A5" s="332"/>
      <c r="B5" s="332"/>
      <c r="C5" s="332"/>
      <c r="D5" s="322"/>
      <c r="E5" s="323"/>
      <c r="F5" s="324"/>
      <c r="G5" s="332"/>
      <c r="H5" s="42" t="s">
        <v>16</v>
      </c>
      <c r="I5" s="42" t="s">
        <v>11</v>
      </c>
      <c r="J5" s="332"/>
      <c r="K5" s="332"/>
      <c r="L5" s="332"/>
      <c r="M5" s="332"/>
      <c r="N5" s="332"/>
    </row>
    <row r="6" spans="1:14" ht="12.75">
      <c r="A6" s="41"/>
      <c r="B6" s="41"/>
      <c r="C6" s="41"/>
      <c r="D6" s="41" t="s">
        <v>20</v>
      </c>
      <c r="E6" s="41" t="s">
        <v>21</v>
      </c>
      <c r="F6" s="41" t="s">
        <v>23</v>
      </c>
      <c r="G6" s="41"/>
      <c r="H6" s="41"/>
      <c r="I6" s="41"/>
      <c r="J6" s="41"/>
      <c r="K6" s="41"/>
      <c r="L6" s="41"/>
      <c r="M6" s="41"/>
      <c r="N6" s="41"/>
    </row>
    <row r="7" spans="1:14" ht="1.5" customHeight="1">
      <c r="A7" s="43">
        <v>1</v>
      </c>
      <c r="B7" s="43">
        <v>2</v>
      </c>
      <c r="C7" s="43">
        <v>3</v>
      </c>
      <c r="D7" s="325">
        <v>4</v>
      </c>
      <c r="E7" s="326"/>
      <c r="F7" s="327"/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3">
        <v>11</v>
      </c>
      <c r="N7" s="43">
        <v>12</v>
      </c>
    </row>
    <row r="8" spans="1:14" ht="2.25" customHeight="1" hidden="1">
      <c r="A8" s="11" t="s">
        <v>47</v>
      </c>
      <c r="B8" s="17"/>
      <c r="C8" s="157" t="s">
        <v>261</v>
      </c>
      <c r="D8" s="14">
        <v>0</v>
      </c>
      <c r="E8" s="15">
        <f>E9</f>
        <v>0</v>
      </c>
      <c r="F8" s="50">
        <f aca="true" t="shared" si="0" ref="F8:F13">D8+E8</f>
        <v>0</v>
      </c>
      <c r="G8" s="127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</row>
    <row r="9" spans="1:14" s="22" customFormat="1" ht="26.25" customHeight="1" hidden="1">
      <c r="A9" s="16"/>
      <c r="B9" s="17" t="s">
        <v>168</v>
      </c>
      <c r="C9" s="158" t="s">
        <v>169</v>
      </c>
      <c r="D9" s="26">
        <v>0</v>
      </c>
      <c r="E9" s="21">
        <v>0</v>
      </c>
      <c r="F9" s="21">
        <f t="shared" si="0"/>
        <v>0</v>
      </c>
      <c r="G9" s="26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</row>
    <row r="10" spans="1:14" s="126" customFormat="1" ht="27.75" customHeight="1">
      <c r="A10" s="11" t="s">
        <v>170</v>
      </c>
      <c r="B10" s="12"/>
      <c r="C10" s="157" t="s">
        <v>220</v>
      </c>
      <c r="D10" s="271">
        <v>791274</v>
      </c>
      <c r="E10" s="273">
        <v>-64368</v>
      </c>
      <c r="F10" s="246">
        <f>D10+E10</f>
        <v>726906</v>
      </c>
      <c r="G10" s="248">
        <v>726906</v>
      </c>
      <c r="H10" s="242">
        <v>0</v>
      </c>
      <c r="I10" s="242">
        <v>726906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</row>
    <row r="11" spans="1:14" s="126" customFormat="1" ht="27" customHeight="1">
      <c r="A11" s="16"/>
      <c r="B11" s="17" t="s">
        <v>317</v>
      </c>
      <c r="C11" s="158" t="s">
        <v>169</v>
      </c>
      <c r="D11" s="270">
        <v>64368</v>
      </c>
      <c r="E11" s="274">
        <v>-64368</v>
      </c>
      <c r="F11" s="272">
        <f t="shared" si="0"/>
        <v>0</v>
      </c>
      <c r="G11" s="287">
        <v>0</v>
      </c>
      <c r="H11" s="288">
        <v>0</v>
      </c>
      <c r="I11" s="288">
        <v>0</v>
      </c>
      <c r="J11" s="288">
        <v>0</v>
      </c>
      <c r="K11" s="288">
        <v>0</v>
      </c>
      <c r="L11" s="288">
        <v>-64368</v>
      </c>
      <c r="M11" s="288">
        <v>0</v>
      </c>
      <c r="N11" s="288">
        <v>0</v>
      </c>
    </row>
    <row r="12" spans="1:14" s="126" customFormat="1" ht="27.75" customHeight="1" hidden="1">
      <c r="A12" s="11" t="s">
        <v>53</v>
      </c>
      <c r="B12" s="12"/>
      <c r="C12" s="157" t="s">
        <v>176</v>
      </c>
      <c r="D12" s="271">
        <v>0</v>
      </c>
      <c r="E12" s="273">
        <v>0</v>
      </c>
      <c r="F12" s="246">
        <f t="shared" si="0"/>
        <v>0</v>
      </c>
      <c r="G12" s="248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</row>
    <row r="13" spans="1:14" s="126" customFormat="1" ht="38.25" hidden="1">
      <c r="A13" s="16"/>
      <c r="B13" s="17" t="s">
        <v>318</v>
      </c>
      <c r="C13" s="158" t="s">
        <v>319</v>
      </c>
      <c r="D13" s="270">
        <v>0</v>
      </c>
      <c r="E13" s="274">
        <v>0</v>
      </c>
      <c r="F13" s="272">
        <f t="shared" si="0"/>
        <v>0</v>
      </c>
      <c r="G13" s="287">
        <v>0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  <c r="M13" s="288">
        <v>0</v>
      </c>
      <c r="N13" s="288">
        <v>0</v>
      </c>
    </row>
    <row r="14" spans="1:14" s="126" customFormat="1" ht="38.25" hidden="1">
      <c r="A14" s="16"/>
      <c r="B14" s="17" t="s">
        <v>333</v>
      </c>
      <c r="C14" s="158" t="s">
        <v>334</v>
      </c>
      <c r="D14" s="270">
        <v>0</v>
      </c>
      <c r="E14" s="274">
        <v>0</v>
      </c>
      <c r="F14" s="272">
        <f aca="true" t="shared" si="1" ref="F14:F20">D14+E14</f>
        <v>0</v>
      </c>
      <c r="G14" s="287">
        <v>0</v>
      </c>
      <c r="H14" s="288">
        <v>0</v>
      </c>
      <c r="I14" s="288">
        <v>0</v>
      </c>
      <c r="J14" s="288">
        <v>0</v>
      </c>
      <c r="K14" s="288">
        <v>0</v>
      </c>
      <c r="L14" s="288">
        <v>0</v>
      </c>
      <c r="M14" s="288">
        <v>0</v>
      </c>
      <c r="N14" s="288">
        <v>0</v>
      </c>
    </row>
    <row r="15" spans="1:14" s="126" customFormat="1" ht="27.75" customHeight="1">
      <c r="A15" s="11" t="s">
        <v>55</v>
      </c>
      <c r="B15" s="12"/>
      <c r="C15" s="157" t="s">
        <v>114</v>
      </c>
      <c r="D15" s="271">
        <v>15135490.19</v>
      </c>
      <c r="E15" s="273">
        <v>129167</v>
      </c>
      <c r="F15" s="246">
        <f t="shared" si="1"/>
        <v>15264657.19</v>
      </c>
      <c r="G15" s="248">
        <v>13811962</v>
      </c>
      <c r="H15" s="242">
        <v>10697654</v>
      </c>
      <c r="I15" s="242">
        <v>3114308</v>
      </c>
      <c r="J15" s="242">
        <v>772600</v>
      </c>
      <c r="K15" s="242">
        <v>526034</v>
      </c>
      <c r="L15" s="242">
        <v>154061.19</v>
      </c>
      <c r="M15" s="242">
        <v>0</v>
      </c>
      <c r="N15" s="242">
        <v>0</v>
      </c>
    </row>
    <row r="16" spans="1:14" s="126" customFormat="1" ht="18.75" customHeight="1">
      <c r="A16" s="11"/>
      <c r="B16" s="17" t="s">
        <v>116</v>
      </c>
      <c r="C16" s="158" t="s">
        <v>117</v>
      </c>
      <c r="D16" s="270">
        <v>9683328</v>
      </c>
      <c r="E16" s="274">
        <v>46576</v>
      </c>
      <c r="F16" s="272">
        <f t="shared" si="1"/>
        <v>9729904</v>
      </c>
      <c r="G16" s="287">
        <v>7576</v>
      </c>
      <c r="H16" s="288">
        <v>7576</v>
      </c>
      <c r="I16" s="288">
        <v>0</v>
      </c>
      <c r="J16" s="288">
        <v>0</v>
      </c>
      <c r="K16" s="288">
        <v>39000</v>
      </c>
      <c r="L16" s="288">
        <v>0</v>
      </c>
      <c r="M16" s="288">
        <v>0</v>
      </c>
      <c r="N16" s="288">
        <v>0</v>
      </c>
    </row>
    <row r="17" spans="1:14" s="126" customFormat="1" ht="0.75" customHeight="1">
      <c r="A17" s="16"/>
      <c r="B17" s="17" t="s">
        <v>335</v>
      </c>
      <c r="C17" s="158" t="s">
        <v>336</v>
      </c>
      <c r="D17" s="270">
        <v>0</v>
      </c>
      <c r="E17" s="274">
        <v>0</v>
      </c>
      <c r="F17" s="272">
        <f t="shared" si="1"/>
        <v>0</v>
      </c>
      <c r="G17" s="287">
        <v>0</v>
      </c>
      <c r="H17" s="288">
        <v>0</v>
      </c>
      <c r="I17" s="288"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</row>
    <row r="18" spans="1:14" s="126" customFormat="1" ht="25.5" hidden="1">
      <c r="A18" s="16"/>
      <c r="B18" s="17" t="s">
        <v>337</v>
      </c>
      <c r="C18" s="158" t="s">
        <v>338</v>
      </c>
      <c r="D18" s="270">
        <v>0</v>
      </c>
      <c r="E18" s="274">
        <v>0</v>
      </c>
      <c r="F18" s="272">
        <f t="shared" si="1"/>
        <v>0</v>
      </c>
      <c r="G18" s="287">
        <v>0</v>
      </c>
      <c r="H18" s="288">
        <v>0</v>
      </c>
      <c r="I18" s="288">
        <v>0</v>
      </c>
      <c r="J18" s="288">
        <v>0</v>
      </c>
      <c r="K18" s="288">
        <v>0</v>
      </c>
      <c r="L18" s="288">
        <v>0</v>
      </c>
      <c r="M18" s="288">
        <v>0</v>
      </c>
      <c r="N18" s="288">
        <v>0</v>
      </c>
    </row>
    <row r="19" spans="1:14" s="126" customFormat="1" ht="153">
      <c r="A19" s="16"/>
      <c r="B19" s="17" t="s">
        <v>362</v>
      </c>
      <c r="C19" s="158" t="s">
        <v>363</v>
      </c>
      <c r="D19" s="270">
        <v>394537</v>
      </c>
      <c r="E19" s="274">
        <v>24408</v>
      </c>
      <c r="F19" s="272">
        <f t="shared" si="1"/>
        <v>418945</v>
      </c>
      <c r="G19" s="287">
        <v>24408</v>
      </c>
      <c r="H19" s="288">
        <v>24408</v>
      </c>
      <c r="I19" s="288">
        <v>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</row>
    <row r="20" spans="1:14" s="126" customFormat="1" ht="75.75" customHeight="1">
      <c r="A20" s="16"/>
      <c r="B20" s="17" t="s">
        <v>339</v>
      </c>
      <c r="C20" s="158" t="s">
        <v>340</v>
      </c>
      <c r="D20" s="270">
        <v>848626</v>
      </c>
      <c r="E20" s="274">
        <v>58183</v>
      </c>
      <c r="F20" s="272">
        <f t="shared" si="1"/>
        <v>906809</v>
      </c>
      <c r="G20" s="287">
        <v>52183</v>
      </c>
      <c r="H20" s="288">
        <v>52183</v>
      </c>
      <c r="I20" s="288">
        <v>0</v>
      </c>
      <c r="J20" s="288">
        <v>0</v>
      </c>
      <c r="K20" s="288">
        <v>6000</v>
      </c>
      <c r="L20" s="288">
        <v>0</v>
      </c>
      <c r="M20" s="288">
        <v>0</v>
      </c>
      <c r="N20" s="288">
        <v>0</v>
      </c>
    </row>
    <row r="21" spans="1:14" s="126" customFormat="1" ht="27.75" customHeight="1" hidden="1">
      <c r="A21" s="11" t="s">
        <v>351</v>
      </c>
      <c r="B21" s="12"/>
      <c r="C21" s="157" t="s">
        <v>356</v>
      </c>
      <c r="D21" s="271">
        <v>0</v>
      </c>
      <c r="E21" s="273">
        <v>0</v>
      </c>
      <c r="F21" s="246">
        <f aca="true" t="shared" si="2" ref="F21:F31">D21+E21</f>
        <v>0</v>
      </c>
      <c r="G21" s="248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</row>
    <row r="22" spans="1:14" s="126" customFormat="1" ht="12.75" hidden="1">
      <c r="A22" s="16"/>
      <c r="B22" s="17" t="s">
        <v>352</v>
      </c>
      <c r="C22" s="158" t="s">
        <v>355</v>
      </c>
      <c r="D22" s="270">
        <v>0</v>
      </c>
      <c r="E22" s="274">
        <v>0</v>
      </c>
      <c r="F22" s="272">
        <f t="shared" si="2"/>
        <v>0</v>
      </c>
      <c r="G22" s="287">
        <f aca="true" t="shared" si="3" ref="G22:G27">H22+I22</f>
        <v>0</v>
      </c>
      <c r="H22" s="288">
        <v>0</v>
      </c>
      <c r="I22" s="288"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</row>
    <row r="23" spans="1:14" s="126" customFormat="1" ht="25.5" hidden="1">
      <c r="A23" s="16"/>
      <c r="B23" s="17" t="s">
        <v>353</v>
      </c>
      <c r="C23" s="158" t="s">
        <v>354</v>
      </c>
      <c r="D23" s="270">
        <v>0</v>
      </c>
      <c r="E23" s="274">
        <v>0</v>
      </c>
      <c r="F23" s="272">
        <f t="shared" si="2"/>
        <v>0</v>
      </c>
      <c r="G23" s="287">
        <v>0</v>
      </c>
      <c r="H23" s="288">
        <v>0</v>
      </c>
      <c r="I23" s="288"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</row>
    <row r="24" spans="1:14" s="126" customFormat="1" ht="51" hidden="1">
      <c r="A24" s="11" t="s">
        <v>303</v>
      </c>
      <c r="B24" s="12"/>
      <c r="C24" s="157" t="s">
        <v>348</v>
      </c>
      <c r="D24" s="271">
        <v>0</v>
      </c>
      <c r="E24" s="273">
        <v>0</v>
      </c>
      <c r="F24" s="246">
        <f t="shared" si="2"/>
        <v>0</v>
      </c>
      <c r="G24" s="248">
        <v>0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</row>
    <row r="25" spans="1:14" s="126" customFormat="1" ht="12.75" hidden="1">
      <c r="A25" s="16"/>
      <c r="B25" s="17" t="s">
        <v>349</v>
      </c>
      <c r="C25" s="158" t="s">
        <v>350</v>
      </c>
      <c r="D25" s="270">
        <v>0</v>
      </c>
      <c r="E25" s="274">
        <v>0</v>
      </c>
      <c r="F25" s="272">
        <f t="shared" si="2"/>
        <v>0</v>
      </c>
      <c r="G25" s="287">
        <v>0</v>
      </c>
      <c r="H25" s="288">
        <v>0</v>
      </c>
      <c r="I25" s="288">
        <v>0</v>
      </c>
      <c r="J25" s="288">
        <v>0</v>
      </c>
      <c r="K25" s="288">
        <v>0</v>
      </c>
      <c r="L25" s="288">
        <v>0</v>
      </c>
      <c r="M25" s="288">
        <v>0</v>
      </c>
      <c r="N25" s="288">
        <v>0</v>
      </c>
    </row>
    <row r="26" spans="1:14" s="126" customFormat="1" ht="51" hidden="1">
      <c r="A26" s="11" t="s">
        <v>303</v>
      </c>
      <c r="B26" s="12"/>
      <c r="C26" s="157" t="s">
        <v>348</v>
      </c>
      <c r="D26" s="271">
        <v>0</v>
      </c>
      <c r="E26" s="273">
        <f>E27</f>
        <v>0</v>
      </c>
      <c r="F26" s="246">
        <f t="shared" si="2"/>
        <v>0</v>
      </c>
      <c r="G26" s="248">
        <f t="shared" si="3"/>
        <v>850</v>
      </c>
      <c r="H26" s="242">
        <v>850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</row>
    <row r="27" spans="1:14" s="126" customFormat="1" ht="27.75" customHeight="1" hidden="1">
      <c r="A27" s="16"/>
      <c r="B27" s="17" t="s">
        <v>349</v>
      </c>
      <c r="C27" s="158" t="s">
        <v>350</v>
      </c>
      <c r="D27" s="270">
        <v>0</v>
      </c>
      <c r="E27" s="274">
        <v>0</v>
      </c>
      <c r="F27" s="272">
        <f t="shared" si="2"/>
        <v>0</v>
      </c>
      <c r="G27" s="287">
        <f t="shared" si="3"/>
        <v>850</v>
      </c>
      <c r="H27" s="288">
        <v>850</v>
      </c>
      <c r="I27" s="288">
        <v>0</v>
      </c>
      <c r="J27" s="288">
        <v>0</v>
      </c>
      <c r="K27" s="288">
        <v>0</v>
      </c>
      <c r="L27" s="288">
        <v>0</v>
      </c>
      <c r="M27" s="288">
        <v>0</v>
      </c>
      <c r="N27" s="288">
        <v>0</v>
      </c>
    </row>
    <row r="28" spans="1:14" s="22" customFormat="1" ht="25.5" hidden="1">
      <c r="A28" s="285" t="s">
        <v>344</v>
      </c>
      <c r="B28" s="290"/>
      <c r="C28" s="291" t="s">
        <v>347</v>
      </c>
      <c r="D28" s="248">
        <v>0</v>
      </c>
      <c r="E28" s="246">
        <v>0</v>
      </c>
      <c r="F28" s="246">
        <f t="shared" si="2"/>
        <v>0</v>
      </c>
      <c r="G28" s="248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0</v>
      </c>
    </row>
    <row r="29" spans="1:14" s="126" customFormat="1" ht="12.75" hidden="1">
      <c r="A29" s="16"/>
      <c r="B29" s="17" t="s">
        <v>345</v>
      </c>
      <c r="C29" s="158" t="s">
        <v>346</v>
      </c>
      <c r="D29" s="270">
        <v>0</v>
      </c>
      <c r="E29" s="274">
        <v>0</v>
      </c>
      <c r="F29" s="272">
        <v>0</v>
      </c>
      <c r="G29" s="287">
        <v>0</v>
      </c>
      <c r="H29" s="288">
        <v>0</v>
      </c>
      <c r="I29" s="288">
        <v>0</v>
      </c>
      <c r="J29" s="288">
        <v>0</v>
      </c>
      <c r="K29" s="288">
        <v>0</v>
      </c>
      <c r="L29" s="288">
        <v>0</v>
      </c>
      <c r="M29" s="288">
        <v>0</v>
      </c>
      <c r="N29" s="288">
        <v>0</v>
      </c>
    </row>
    <row r="30" spans="1:14" s="22" customFormat="1" ht="12.75" hidden="1">
      <c r="A30" s="11" t="s">
        <v>341</v>
      </c>
      <c r="B30" s="12"/>
      <c r="C30" s="157" t="s">
        <v>326</v>
      </c>
      <c r="D30" s="271">
        <v>0</v>
      </c>
      <c r="E30" s="273">
        <v>0</v>
      </c>
      <c r="F30" s="246">
        <f t="shared" si="2"/>
        <v>0</v>
      </c>
      <c r="G30" s="248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</row>
    <row r="31" spans="1:14" s="126" customFormat="1" ht="12.75" hidden="1">
      <c r="A31" s="16"/>
      <c r="B31" s="17" t="s">
        <v>342</v>
      </c>
      <c r="C31" s="158" t="s">
        <v>343</v>
      </c>
      <c r="D31" s="270">
        <v>0</v>
      </c>
      <c r="E31" s="274">
        <v>0</v>
      </c>
      <c r="F31" s="272">
        <f t="shared" si="2"/>
        <v>0</v>
      </c>
      <c r="G31" s="287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</row>
    <row r="32" spans="1:14" ht="12.75" customHeight="1">
      <c r="A32" s="328" t="s">
        <v>7</v>
      </c>
      <c r="B32" s="329"/>
      <c r="C32" s="330"/>
      <c r="D32" s="242">
        <v>35845963.41</v>
      </c>
      <c r="E32" s="289">
        <f>E10+E12+E15+E21+E24+E26+E28+E30</f>
        <v>64799</v>
      </c>
      <c r="F32" s="246">
        <f>D32+E32</f>
        <v>35910762.41</v>
      </c>
      <c r="G32" s="248">
        <v>23836735.22</v>
      </c>
      <c r="H32" s="242">
        <v>15748760.5</v>
      </c>
      <c r="I32" s="242">
        <v>8087974.72</v>
      </c>
      <c r="J32" s="242">
        <v>1797515</v>
      </c>
      <c r="K32" s="242">
        <v>10048422</v>
      </c>
      <c r="L32" s="242">
        <v>154061.19</v>
      </c>
      <c r="M32" s="242">
        <v>0</v>
      </c>
      <c r="N32" s="242">
        <v>74029</v>
      </c>
    </row>
    <row r="33" spans="1:14" ht="12.75">
      <c r="A33" s="154"/>
      <c r="B33" s="154"/>
      <c r="C33" s="154"/>
      <c r="D33" s="155"/>
      <c r="E33" s="155"/>
      <c r="F33" s="156"/>
      <c r="G33" s="155"/>
      <c r="H33" s="155"/>
      <c r="I33" s="155"/>
      <c r="J33" s="155"/>
      <c r="K33" s="155"/>
      <c r="L33" s="155"/>
      <c r="M33" s="155"/>
      <c r="N33" s="155"/>
    </row>
    <row r="34" spans="1:14" ht="15.75">
      <c r="A34" s="173"/>
      <c r="B34" s="154"/>
      <c r="C34" s="154"/>
      <c r="D34" s="155"/>
      <c r="E34" s="155"/>
      <c r="F34" s="156"/>
      <c r="G34" s="155"/>
      <c r="H34" s="155"/>
      <c r="I34" s="155"/>
      <c r="J34" s="155"/>
      <c r="K34" s="155"/>
      <c r="L34" s="155"/>
      <c r="M34" s="155"/>
      <c r="N34" s="155"/>
    </row>
    <row r="35" spans="1:14" ht="12.75">
      <c r="A35" s="154"/>
      <c r="B35" s="154"/>
      <c r="C35" s="154"/>
      <c r="D35" s="155"/>
      <c r="E35" s="155"/>
      <c r="F35" s="156"/>
      <c r="G35" s="155"/>
      <c r="H35" s="155"/>
      <c r="I35" s="155"/>
      <c r="J35" s="155"/>
      <c r="K35" s="155"/>
      <c r="L35" s="155"/>
      <c r="M35" s="155"/>
      <c r="N35" s="155"/>
    </row>
    <row r="36" spans="1:14" ht="12.75" customHeight="1" hidden="1">
      <c r="A36" s="154"/>
      <c r="B36" s="154"/>
      <c r="C36" s="154"/>
      <c r="D36" s="155"/>
      <c r="E36" s="155"/>
      <c r="F36" s="156"/>
      <c r="G36" s="155"/>
      <c r="H36" s="155"/>
      <c r="I36" s="155"/>
      <c r="J36" s="155"/>
      <c r="K36" s="155"/>
      <c r="L36" s="155"/>
      <c r="M36" s="155"/>
      <c r="N36" s="155"/>
    </row>
    <row r="37" spans="1:14" ht="12.75" customHeight="1" hidden="1">
      <c r="A37" s="154"/>
      <c r="B37" s="154"/>
      <c r="C37" s="154"/>
      <c r="D37" s="155"/>
      <c r="E37" s="155"/>
      <c r="F37" s="156"/>
      <c r="G37" s="155"/>
      <c r="H37" s="155"/>
      <c r="I37" s="155"/>
      <c r="J37" s="155"/>
      <c r="K37" s="155"/>
      <c r="L37" s="155"/>
      <c r="M37" s="155"/>
      <c r="N37" s="155"/>
    </row>
    <row r="38" spans="1:14" ht="12.75" customHeight="1" hidden="1">
      <c r="A38" s="154"/>
      <c r="B38" s="154"/>
      <c r="C38" s="154"/>
      <c r="D38" s="155"/>
      <c r="E38" s="155"/>
      <c r="F38" s="156"/>
      <c r="G38" s="155"/>
      <c r="H38" s="155"/>
      <c r="I38" s="155"/>
      <c r="J38" s="155"/>
      <c r="K38" s="155"/>
      <c r="L38" s="155"/>
      <c r="M38" s="155"/>
      <c r="N38" s="155"/>
    </row>
    <row r="39" spans="1:14" ht="14.25" customHeight="1" hidden="1">
      <c r="A39" s="154"/>
      <c r="B39" s="154"/>
      <c r="C39" s="154"/>
      <c r="D39" s="155"/>
      <c r="E39" s="155"/>
      <c r="F39" s="156"/>
      <c r="G39" s="155"/>
      <c r="H39" s="155"/>
      <c r="I39" s="155"/>
      <c r="J39" s="155"/>
      <c r="K39" s="155"/>
      <c r="L39" s="155"/>
      <c r="M39" s="155"/>
      <c r="N39" s="155"/>
    </row>
    <row r="40" ht="15.75">
      <c r="A40" s="173"/>
    </row>
    <row r="41" spans="1:10" s="160" customFormat="1" ht="14.25" customHeight="1">
      <c r="A41" s="39"/>
      <c r="B41" s="159"/>
      <c r="C41" s="159"/>
      <c r="D41" s="159"/>
      <c r="E41" s="159"/>
      <c r="F41" s="159"/>
      <c r="G41" s="159"/>
      <c r="H41" s="159"/>
      <c r="I41" s="159"/>
      <c r="J41" s="159"/>
    </row>
    <row r="42" spans="1:10" ht="12.75">
      <c r="A42" s="47"/>
      <c r="B42" s="48"/>
      <c r="C42" s="49"/>
      <c r="D42" s="36"/>
      <c r="E42" s="36"/>
      <c r="F42" s="36"/>
      <c r="G42" s="36"/>
      <c r="H42" s="36"/>
      <c r="I42" s="36"/>
      <c r="J42" s="36"/>
    </row>
    <row r="52" ht="12.75">
      <c r="D52" s="2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D4:F5"/>
    <mergeCell ref="D7:F7"/>
    <mergeCell ref="A32:C32"/>
    <mergeCell ref="C4:C5"/>
    <mergeCell ref="B4:B5"/>
    <mergeCell ref="A4:A5"/>
  </mergeCells>
  <printOptions/>
  <pageMargins left="0.1968503937007874" right="0.1968503937007874" top="0" bottom="0" header="0" footer="0"/>
  <pageSetup fitToHeight="0" fitToWidth="1" horizontalDpi="600" verticalDpi="600" orientation="landscape" paperSize="9" scale="92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140625" style="36" customWidth="1"/>
    <col min="2" max="2" width="7.8515625" style="36" customWidth="1"/>
    <col min="3" max="3" width="21.421875" style="36" customWidth="1"/>
    <col min="4" max="4" width="14.28125" style="63" customWidth="1"/>
    <col min="5" max="5" width="14.8515625" style="63" customWidth="1"/>
    <col min="6" max="6" width="13.57421875" style="63" customWidth="1"/>
    <col min="7" max="7" width="15.8515625" style="129" customWidth="1"/>
    <col min="9" max="9" width="11.57421875" style="0" customWidth="1"/>
    <col min="10" max="11" width="12.00390625" style="0" customWidth="1"/>
  </cols>
  <sheetData>
    <row r="1" spans="3:11" ht="15.75" customHeight="1">
      <c r="C1" s="335" t="s">
        <v>323</v>
      </c>
      <c r="D1" s="336"/>
      <c r="E1" s="336"/>
      <c r="F1" s="336"/>
      <c r="G1" s="336"/>
      <c r="H1" s="336"/>
      <c r="I1" s="336"/>
      <c r="J1" s="336"/>
      <c r="K1" s="336"/>
    </row>
    <row r="2" spans="7:11" ht="12.75">
      <c r="G2" s="337" t="s">
        <v>305</v>
      </c>
      <c r="H2" s="337"/>
      <c r="I2" s="337"/>
      <c r="J2" s="337"/>
      <c r="K2" s="337"/>
    </row>
    <row r="3" spans="1:11" ht="42.75" customHeight="1">
      <c r="A3" s="347" t="s">
        <v>269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s="235" customFormat="1" ht="45" customHeight="1">
      <c r="A4" s="342" t="s">
        <v>0</v>
      </c>
      <c r="B4" s="342" t="s">
        <v>3</v>
      </c>
      <c r="C4" s="342" t="s">
        <v>223</v>
      </c>
      <c r="D4" s="344" t="s">
        <v>270</v>
      </c>
      <c r="E4" s="345"/>
      <c r="F4" s="346"/>
      <c r="G4" s="338" t="s">
        <v>271</v>
      </c>
      <c r="H4" s="339"/>
      <c r="I4" s="340"/>
      <c r="J4" s="341" t="s">
        <v>73</v>
      </c>
      <c r="K4" s="341"/>
    </row>
    <row r="5" spans="1:11" s="235" customFormat="1" ht="65.25" customHeight="1">
      <c r="A5" s="343"/>
      <c r="B5" s="343"/>
      <c r="C5" s="343"/>
      <c r="D5" s="239" t="s">
        <v>272</v>
      </c>
      <c r="E5" s="237" t="s">
        <v>21</v>
      </c>
      <c r="F5" s="162" t="s">
        <v>273</v>
      </c>
      <c r="G5" s="239" t="s">
        <v>272</v>
      </c>
      <c r="H5" s="237" t="s">
        <v>21</v>
      </c>
      <c r="I5" s="238" t="s">
        <v>113</v>
      </c>
      <c r="J5" s="162" t="s">
        <v>255</v>
      </c>
      <c r="K5" s="162" t="s">
        <v>256</v>
      </c>
    </row>
    <row r="6" spans="1:11" ht="9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</row>
    <row r="7" spans="1:11" s="126" customFormat="1" ht="84" customHeight="1">
      <c r="A7" s="249" t="s">
        <v>53</v>
      </c>
      <c r="B7" s="211"/>
      <c r="C7" s="157" t="s">
        <v>176</v>
      </c>
      <c r="D7" s="198">
        <v>131777</v>
      </c>
      <c r="E7" s="198">
        <v>2203</v>
      </c>
      <c r="F7" s="198">
        <v>133980</v>
      </c>
      <c r="G7" s="198">
        <v>131777</v>
      </c>
      <c r="H7" s="198">
        <v>2203</v>
      </c>
      <c r="I7" s="198">
        <v>133980</v>
      </c>
      <c r="J7" s="197">
        <v>133980</v>
      </c>
      <c r="K7" s="198">
        <v>0</v>
      </c>
    </row>
    <row r="8" spans="1:11" ht="46.5" customHeight="1">
      <c r="A8" s="240"/>
      <c r="B8" s="241" t="s">
        <v>306</v>
      </c>
      <c r="C8" s="18" t="s">
        <v>307</v>
      </c>
      <c r="D8" s="68">
        <v>98222</v>
      </c>
      <c r="E8" s="68">
        <v>2203</v>
      </c>
      <c r="F8" s="68">
        <v>100425</v>
      </c>
      <c r="G8" s="68">
        <v>98222</v>
      </c>
      <c r="H8" s="68">
        <v>2203</v>
      </c>
      <c r="I8" s="68">
        <v>100425</v>
      </c>
      <c r="J8" s="68">
        <v>2203</v>
      </c>
      <c r="K8" s="68">
        <v>0</v>
      </c>
    </row>
    <row r="9" spans="1:11" s="126" customFormat="1" ht="34.5" customHeight="1">
      <c r="A9" s="218"/>
      <c r="B9" s="219"/>
      <c r="C9" s="216" t="s">
        <v>1</v>
      </c>
      <c r="D9" s="243">
        <v>8613697.66</v>
      </c>
      <c r="E9" s="215">
        <v>2203</v>
      </c>
      <c r="F9" s="232">
        <v>8615900.66</v>
      </c>
      <c r="G9" s="232">
        <v>8613697.66</v>
      </c>
      <c r="H9" s="215">
        <v>2203</v>
      </c>
      <c r="I9" s="232">
        <v>8615900.66</v>
      </c>
      <c r="J9" s="232">
        <v>8615900.66</v>
      </c>
      <c r="K9" s="198">
        <v>0</v>
      </c>
    </row>
    <row r="10" ht="18" customHeight="1"/>
    <row r="11" spans="1:11" s="126" customFormat="1" ht="17.25" customHeight="1">
      <c r="A11" s="36"/>
      <c r="B11" s="36"/>
      <c r="C11" s="36"/>
      <c r="D11" s="63"/>
      <c r="E11" s="63"/>
      <c r="F11" s="63"/>
      <c r="G11" s="129"/>
      <c r="H11"/>
      <c r="I11"/>
      <c r="J11"/>
      <c r="K11"/>
    </row>
    <row r="12" ht="16.5" customHeight="1"/>
    <row r="13" spans="1:11" s="126" customFormat="1" ht="29.25" customHeight="1">
      <c r="A13" s="36"/>
      <c r="B13" s="36"/>
      <c r="C13" s="36"/>
      <c r="D13" s="63"/>
      <c r="E13" s="63"/>
      <c r="F13" s="63"/>
      <c r="G13" s="129"/>
      <c r="H13"/>
      <c r="I13"/>
      <c r="J13"/>
      <c r="K13"/>
    </row>
    <row r="14" spans="1:11" s="22" customFormat="1" ht="21" customHeight="1">
      <c r="A14" s="36"/>
      <c r="B14" s="36"/>
      <c r="C14" s="36"/>
      <c r="D14" s="63"/>
      <c r="E14" s="63"/>
      <c r="F14" s="63"/>
      <c r="G14" s="129"/>
      <c r="H14"/>
      <c r="I14"/>
      <c r="J14"/>
      <c r="K14"/>
    </row>
    <row r="15" ht="19.5" customHeight="1"/>
    <row r="16" spans="1:11" s="126" customFormat="1" ht="16.5" customHeight="1">
      <c r="A16" s="36"/>
      <c r="B16" s="36"/>
      <c r="C16" s="36"/>
      <c r="D16" s="63"/>
      <c r="E16" s="63"/>
      <c r="F16" s="63"/>
      <c r="G16" s="129"/>
      <c r="H16"/>
      <c r="I16"/>
      <c r="J16"/>
      <c r="K16"/>
    </row>
    <row r="17" ht="52.5" customHeight="1"/>
    <row r="18" ht="69" customHeight="1"/>
    <row r="19" spans="1:11" s="126" customFormat="1" ht="84.75" customHeight="1">
      <c r="A19" s="36"/>
      <c r="B19" s="36"/>
      <c r="C19" s="36"/>
      <c r="D19" s="63"/>
      <c r="E19" s="63"/>
      <c r="F19" s="63"/>
      <c r="G19" s="129"/>
      <c r="H19"/>
      <c r="I19"/>
      <c r="J19"/>
      <c r="K19"/>
    </row>
    <row r="20" ht="21" customHeight="1"/>
    <row r="21" ht="50.25" customHeight="1"/>
    <row r="22" spans="1:23" s="236" customFormat="1" ht="20.25" customHeight="1">
      <c r="A22" s="36"/>
      <c r="B22" s="36"/>
      <c r="C22" s="36"/>
      <c r="D22" s="63"/>
      <c r="E22" s="63"/>
      <c r="F22" s="63"/>
      <c r="G22" s="129"/>
      <c r="H22"/>
      <c r="I22"/>
      <c r="J22"/>
      <c r="K22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ht="93.75" customHeight="1"/>
    <row r="24" spans="1:11" s="126" customFormat="1" ht="19.5" customHeight="1">
      <c r="A24" s="36"/>
      <c r="B24" s="36"/>
      <c r="C24" s="36"/>
      <c r="D24" s="63"/>
      <c r="E24" s="63"/>
      <c r="F24" s="63"/>
      <c r="G24" s="129"/>
      <c r="H24"/>
      <c r="I24"/>
      <c r="J24"/>
      <c r="K24"/>
    </row>
    <row r="25" spans="1:11" s="107" customFormat="1" ht="19.5" customHeight="1">
      <c r="A25" s="36"/>
      <c r="B25" s="36"/>
      <c r="C25" s="36"/>
      <c r="D25" s="63"/>
      <c r="E25" s="63"/>
      <c r="F25" s="63"/>
      <c r="G25" s="129"/>
      <c r="H25"/>
      <c r="I25"/>
      <c r="J25"/>
      <c r="K25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SheetLayoutView="100" workbookViewId="0" topLeftCell="A1">
      <selection activeCell="R90" sqref="R9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1.7109375" style="0" customWidth="1"/>
    <col min="4" max="4" width="11.8515625" style="0" customWidth="1"/>
    <col min="5" max="5" width="10.710937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6"/>
      <c r="B1" s="36"/>
      <c r="C1" s="36"/>
      <c r="D1" s="36"/>
      <c r="E1" s="36"/>
      <c r="F1" s="51"/>
      <c r="G1" s="52"/>
      <c r="H1" s="52"/>
      <c r="I1" s="52"/>
      <c r="J1" s="53"/>
      <c r="K1" s="2" t="s">
        <v>366</v>
      </c>
      <c r="L1" s="34"/>
    </row>
    <row r="2" spans="1:12" ht="15" customHeight="1">
      <c r="A2" s="35"/>
      <c r="B2" s="35"/>
      <c r="C2" s="35"/>
      <c r="D2" s="35"/>
      <c r="E2" s="35"/>
      <c r="F2" s="54"/>
      <c r="G2" s="54"/>
      <c r="H2" s="52"/>
      <c r="I2" s="52"/>
      <c r="J2" s="55"/>
      <c r="K2" s="2" t="s">
        <v>264</v>
      </c>
      <c r="L2" s="34"/>
    </row>
    <row r="3" spans="1:11" ht="12.75" customHeight="1">
      <c r="A3" s="37"/>
      <c r="B3" s="37"/>
      <c r="C3" s="37"/>
      <c r="D3" s="37"/>
      <c r="E3" s="28" t="s">
        <v>28</v>
      </c>
      <c r="F3" s="37"/>
      <c r="G3" s="29"/>
      <c r="H3" s="29"/>
      <c r="I3" s="29"/>
      <c r="J3" s="29"/>
      <c r="K3" s="29"/>
    </row>
    <row r="4" spans="1:11" ht="12.75">
      <c r="A4" s="351" t="s">
        <v>0</v>
      </c>
      <c r="B4" s="351" t="s">
        <v>3</v>
      </c>
      <c r="C4" s="351" t="s">
        <v>5</v>
      </c>
      <c r="D4" s="354" t="s">
        <v>1</v>
      </c>
      <c r="E4" s="355"/>
      <c r="F4" s="356"/>
      <c r="G4" s="351" t="s">
        <v>29</v>
      </c>
      <c r="H4" s="56" t="s">
        <v>30</v>
      </c>
      <c r="I4" s="351" t="s">
        <v>31</v>
      </c>
      <c r="J4" s="353" t="s">
        <v>231</v>
      </c>
      <c r="K4" s="351" t="s">
        <v>32</v>
      </c>
    </row>
    <row r="5" spans="1:11" ht="90">
      <c r="A5" s="352"/>
      <c r="B5" s="352"/>
      <c r="C5" s="352"/>
      <c r="D5" s="357"/>
      <c r="E5" s="358"/>
      <c r="F5" s="359"/>
      <c r="G5" s="352"/>
      <c r="H5" s="58" t="s">
        <v>250</v>
      </c>
      <c r="I5" s="352"/>
      <c r="J5" s="352"/>
      <c r="K5" s="352"/>
    </row>
    <row r="6" spans="1:11" ht="17.25" customHeight="1">
      <c r="A6" s="57"/>
      <c r="B6" s="57"/>
      <c r="C6" s="57"/>
      <c r="D6" s="59" t="s">
        <v>33</v>
      </c>
      <c r="E6" s="59" t="s">
        <v>21</v>
      </c>
      <c r="F6" s="59" t="s">
        <v>34</v>
      </c>
      <c r="G6" s="57"/>
      <c r="H6" s="60"/>
      <c r="I6" s="57"/>
      <c r="J6" s="57"/>
      <c r="K6" s="57"/>
    </row>
    <row r="7" spans="1:11" ht="9.75" customHeight="1">
      <c r="A7" s="43">
        <v>1</v>
      </c>
      <c r="B7" s="43">
        <v>2</v>
      </c>
      <c r="C7" s="43">
        <v>3</v>
      </c>
      <c r="D7" s="325">
        <v>4</v>
      </c>
      <c r="E7" s="326"/>
      <c r="F7" s="327"/>
      <c r="G7" s="43">
        <v>5</v>
      </c>
      <c r="H7" s="43">
        <v>6</v>
      </c>
      <c r="I7" s="43">
        <v>7</v>
      </c>
      <c r="J7" s="43">
        <v>8</v>
      </c>
      <c r="K7" s="43">
        <v>9</v>
      </c>
    </row>
    <row r="8" spans="1:11" ht="12.75" hidden="1">
      <c r="A8" s="11" t="s">
        <v>170</v>
      </c>
      <c r="B8" s="12"/>
      <c r="C8" s="157" t="s">
        <v>220</v>
      </c>
      <c r="D8" s="61">
        <v>1837500</v>
      </c>
      <c r="E8" s="61">
        <f>E9</f>
        <v>0</v>
      </c>
      <c r="F8" s="61">
        <f aca="true" t="shared" si="0" ref="F8:F29">D8+E8</f>
        <v>1837500</v>
      </c>
      <c r="G8" s="61">
        <f>F8-K8</f>
        <v>1793166</v>
      </c>
      <c r="H8" s="61">
        <v>0</v>
      </c>
      <c r="I8" s="61">
        <v>0</v>
      </c>
      <c r="J8" s="61">
        <v>0</v>
      </c>
      <c r="K8" s="61">
        <v>44334</v>
      </c>
    </row>
    <row r="9" spans="1:11" ht="17.25" customHeight="1" hidden="1">
      <c r="A9" s="16"/>
      <c r="B9" s="17" t="s">
        <v>171</v>
      </c>
      <c r="C9" s="18" t="s">
        <v>235</v>
      </c>
      <c r="D9" s="62">
        <v>17500</v>
      </c>
      <c r="E9" s="62">
        <v>0</v>
      </c>
      <c r="F9" s="62">
        <f t="shared" si="0"/>
        <v>17500</v>
      </c>
      <c r="G9" s="62">
        <v>0</v>
      </c>
      <c r="H9" s="62">
        <v>0</v>
      </c>
      <c r="I9" s="62">
        <v>0</v>
      </c>
      <c r="J9" s="62">
        <v>0</v>
      </c>
      <c r="K9" s="62">
        <v>26834</v>
      </c>
    </row>
    <row r="10" spans="1:11" ht="25.5" hidden="1">
      <c r="A10" s="11" t="s">
        <v>177</v>
      </c>
      <c r="B10" s="12"/>
      <c r="C10" s="157" t="s">
        <v>178</v>
      </c>
      <c r="D10" s="61">
        <v>251900</v>
      </c>
      <c r="E10" s="61">
        <f>E11+E12</f>
        <v>0</v>
      </c>
      <c r="F10" s="61">
        <f t="shared" si="0"/>
        <v>251900</v>
      </c>
      <c r="G10" s="61">
        <f>F10-K10</f>
        <v>251900</v>
      </c>
      <c r="H10" s="61">
        <v>0</v>
      </c>
      <c r="I10" s="61">
        <v>0</v>
      </c>
      <c r="J10" s="61">
        <v>0</v>
      </c>
      <c r="K10" s="61">
        <v>0</v>
      </c>
    </row>
    <row r="11" spans="1:11" s="22" customFormat="1" ht="12.75" hidden="1">
      <c r="A11" s="16"/>
      <c r="B11" s="17" t="s">
        <v>208</v>
      </c>
      <c r="C11" s="158" t="s">
        <v>209</v>
      </c>
      <c r="D11" s="62">
        <v>251900</v>
      </c>
      <c r="E11" s="62">
        <v>0</v>
      </c>
      <c r="F11" s="62">
        <f>D11+E11</f>
        <v>251900</v>
      </c>
      <c r="G11" s="62">
        <v>-40000</v>
      </c>
      <c r="H11" s="62">
        <v>0</v>
      </c>
      <c r="I11" s="62">
        <v>0</v>
      </c>
      <c r="J11" s="62">
        <v>0</v>
      </c>
      <c r="K11" s="62">
        <v>0</v>
      </c>
    </row>
    <row r="12" spans="1:11" s="22" customFormat="1" ht="17.25" customHeight="1" hidden="1">
      <c r="A12" s="16"/>
      <c r="B12" s="17" t="s">
        <v>172</v>
      </c>
      <c r="C12" s="18" t="s">
        <v>173</v>
      </c>
      <c r="D12" s="62">
        <v>300000</v>
      </c>
      <c r="E12" s="62">
        <v>0</v>
      </c>
      <c r="F12" s="62">
        <f t="shared" si="0"/>
        <v>300000</v>
      </c>
      <c r="G12" s="62">
        <v>1513000</v>
      </c>
      <c r="H12" s="62">
        <v>0</v>
      </c>
      <c r="I12" s="62">
        <v>0</v>
      </c>
      <c r="J12" s="62">
        <v>0</v>
      </c>
      <c r="K12" s="62">
        <v>0</v>
      </c>
    </row>
    <row r="13" spans="1:11" ht="12.75" hidden="1">
      <c r="A13" s="11" t="s">
        <v>26</v>
      </c>
      <c r="B13" s="12"/>
      <c r="C13" s="157" t="s">
        <v>174</v>
      </c>
      <c r="D13" s="61">
        <v>0</v>
      </c>
      <c r="E13" s="61">
        <f>E14</f>
        <v>0</v>
      </c>
      <c r="F13" s="61">
        <f t="shared" si="0"/>
        <v>0</v>
      </c>
      <c r="G13" s="61">
        <f>F13-K13</f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ht="17.25" customHeight="1" hidden="1">
      <c r="A14" s="16"/>
      <c r="B14" s="17" t="s">
        <v>27</v>
      </c>
      <c r="C14" s="18" t="s">
        <v>175</v>
      </c>
      <c r="D14" s="62">
        <v>0</v>
      </c>
      <c r="E14" s="62">
        <v>0</v>
      </c>
      <c r="F14" s="62">
        <f t="shared" si="0"/>
        <v>0</v>
      </c>
      <c r="G14" s="62">
        <v>150000</v>
      </c>
      <c r="H14" s="62">
        <v>0</v>
      </c>
      <c r="I14" s="62">
        <v>0</v>
      </c>
      <c r="J14" s="62">
        <v>0</v>
      </c>
      <c r="K14" s="62">
        <v>0</v>
      </c>
    </row>
    <row r="15" spans="1:11" ht="12.75" hidden="1">
      <c r="A15" s="11" t="s">
        <v>53</v>
      </c>
      <c r="B15" s="12"/>
      <c r="C15" s="157" t="s">
        <v>176</v>
      </c>
      <c r="D15" s="61">
        <v>0</v>
      </c>
      <c r="E15" s="61">
        <f>E16</f>
        <v>0</v>
      </c>
      <c r="F15" s="61">
        <f t="shared" si="0"/>
        <v>0</v>
      </c>
      <c r="G15" s="61">
        <f>F15-K15</f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ht="17.25" customHeight="1" hidden="1">
      <c r="A16" s="16"/>
      <c r="B16" s="17" t="s">
        <v>262</v>
      </c>
      <c r="C16" s="18" t="s">
        <v>263</v>
      </c>
      <c r="D16" s="62">
        <v>0</v>
      </c>
      <c r="E16" s="62">
        <v>0</v>
      </c>
      <c r="F16" s="62">
        <f t="shared" si="0"/>
        <v>0</v>
      </c>
      <c r="G16" s="62">
        <v>26200</v>
      </c>
      <c r="H16" s="62">
        <v>0</v>
      </c>
      <c r="I16" s="62">
        <v>0</v>
      </c>
      <c r="J16" s="62">
        <v>0</v>
      </c>
      <c r="K16" s="62">
        <v>0</v>
      </c>
    </row>
    <row r="17" spans="1:11" ht="25.5" hidden="1">
      <c r="A17" s="11" t="s">
        <v>177</v>
      </c>
      <c r="B17" s="12"/>
      <c r="C17" s="157" t="s">
        <v>178</v>
      </c>
      <c r="D17" s="61">
        <v>8900</v>
      </c>
      <c r="E17" s="61">
        <f>E18</f>
        <v>0</v>
      </c>
      <c r="F17" s="61">
        <f>D17+E17</f>
        <v>8900</v>
      </c>
      <c r="G17" s="61">
        <f>F17-K17</f>
        <v>8900</v>
      </c>
      <c r="H17" s="61">
        <v>0</v>
      </c>
      <c r="I17" s="61">
        <v>0</v>
      </c>
      <c r="J17" s="61">
        <v>0</v>
      </c>
      <c r="K17" s="61">
        <v>0</v>
      </c>
    </row>
    <row r="18" spans="1:11" ht="17.25" customHeight="1" hidden="1">
      <c r="A18" s="16"/>
      <c r="B18" s="17" t="s">
        <v>208</v>
      </c>
      <c r="C18" s="18" t="s">
        <v>209</v>
      </c>
      <c r="D18" s="62">
        <v>8900</v>
      </c>
      <c r="E18" s="62">
        <v>0</v>
      </c>
      <c r="F18" s="62">
        <f>D18+E18</f>
        <v>8900</v>
      </c>
      <c r="G18" s="62">
        <v>243000</v>
      </c>
      <c r="H18" s="62">
        <v>0</v>
      </c>
      <c r="I18" s="62">
        <v>0</v>
      </c>
      <c r="J18" s="62">
        <v>0</v>
      </c>
      <c r="K18" s="62">
        <v>0</v>
      </c>
    </row>
    <row r="19" spans="1:11" ht="16.5" customHeight="1" hidden="1">
      <c r="A19" s="11" t="s">
        <v>47</v>
      </c>
      <c r="B19" s="12"/>
      <c r="C19" s="157" t="s">
        <v>261</v>
      </c>
      <c r="D19" s="61">
        <v>1486813</v>
      </c>
      <c r="E19" s="61"/>
      <c r="F19" s="61">
        <f t="shared" si="0"/>
        <v>1486813</v>
      </c>
      <c r="G19" s="61">
        <f>F19-K19</f>
        <v>1486813</v>
      </c>
      <c r="H19" s="61">
        <v>0</v>
      </c>
      <c r="I19" s="61">
        <v>0</v>
      </c>
      <c r="J19" s="61">
        <v>0</v>
      </c>
      <c r="K19" s="61">
        <v>0</v>
      </c>
    </row>
    <row r="20" spans="1:11" s="22" customFormat="1" ht="30" customHeight="1" hidden="1">
      <c r="A20" s="16"/>
      <c r="B20" s="17" t="s">
        <v>48</v>
      </c>
      <c r="C20" s="158" t="s">
        <v>311</v>
      </c>
      <c r="D20" s="62">
        <v>1416813</v>
      </c>
      <c r="E20" s="62"/>
      <c r="F20" s="62">
        <f t="shared" si="0"/>
        <v>1416813</v>
      </c>
      <c r="G20" s="62">
        <v>94600</v>
      </c>
      <c r="H20" s="62">
        <v>0</v>
      </c>
      <c r="I20" s="62">
        <v>0</v>
      </c>
      <c r="J20" s="62">
        <v>0</v>
      </c>
      <c r="K20" s="62">
        <v>0</v>
      </c>
    </row>
    <row r="21" spans="1:11" s="22" customFormat="1" ht="17.25" customHeight="1" hidden="1">
      <c r="A21" s="16"/>
      <c r="B21" s="17" t="s">
        <v>168</v>
      </c>
      <c r="C21" s="158" t="s">
        <v>169</v>
      </c>
      <c r="D21" s="62">
        <v>70000</v>
      </c>
      <c r="E21" s="62"/>
      <c r="F21" s="62">
        <f t="shared" si="0"/>
        <v>70000</v>
      </c>
      <c r="G21" s="62">
        <v>-70000</v>
      </c>
      <c r="H21" s="62"/>
      <c r="I21" s="62"/>
      <c r="J21" s="62"/>
      <c r="K21" s="62"/>
    </row>
    <row r="22" spans="1:11" ht="0.75" customHeight="1">
      <c r="A22" s="11" t="s">
        <v>170</v>
      </c>
      <c r="B22" s="12"/>
      <c r="C22" s="157" t="s">
        <v>220</v>
      </c>
      <c r="D22" s="269">
        <v>0</v>
      </c>
      <c r="E22" s="61">
        <v>0</v>
      </c>
      <c r="F22" s="269">
        <v>0</v>
      </c>
      <c r="G22" s="61">
        <v>0</v>
      </c>
      <c r="H22" s="61">
        <v>0</v>
      </c>
      <c r="I22" s="61">
        <v>0</v>
      </c>
      <c r="J22" s="61">
        <v>0</v>
      </c>
      <c r="K22" s="269">
        <v>0</v>
      </c>
    </row>
    <row r="23" spans="1:11" s="22" customFormat="1" ht="15.75" customHeight="1" hidden="1">
      <c r="A23" s="16"/>
      <c r="B23" s="17" t="s">
        <v>171</v>
      </c>
      <c r="C23" s="158" t="s">
        <v>235</v>
      </c>
      <c r="D23" s="286">
        <v>0</v>
      </c>
      <c r="E23" s="62">
        <v>0</v>
      </c>
      <c r="F23" s="286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</row>
    <row r="24" spans="1:11" ht="18" customHeight="1" hidden="1">
      <c r="A24" s="11" t="s">
        <v>26</v>
      </c>
      <c r="B24" s="12"/>
      <c r="C24" s="157" t="s">
        <v>174</v>
      </c>
      <c r="D24" s="61">
        <v>0</v>
      </c>
      <c r="E24" s="61">
        <v>0</v>
      </c>
      <c r="F24" s="61">
        <f>D24+E24</f>
        <v>0</v>
      </c>
      <c r="G24" s="61">
        <f>F24-K24</f>
        <v>0</v>
      </c>
      <c r="H24" s="61">
        <v>0</v>
      </c>
      <c r="I24" s="61">
        <v>0</v>
      </c>
      <c r="J24" s="61">
        <v>0</v>
      </c>
      <c r="K24" s="61">
        <v>0</v>
      </c>
    </row>
    <row r="25" spans="1:11" s="22" customFormat="1" ht="29.25" customHeight="1" hidden="1">
      <c r="A25" s="16"/>
      <c r="B25" s="17" t="s">
        <v>27</v>
      </c>
      <c r="C25" s="158" t="s">
        <v>175</v>
      </c>
      <c r="D25" s="62">
        <v>0</v>
      </c>
      <c r="E25" s="62">
        <v>0</v>
      </c>
      <c r="F25" s="62">
        <f>D25+E25</f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</row>
    <row r="26" spans="1:11" s="126" customFormat="1" ht="30.75" customHeight="1" hidden="1">
      <c r="A26" s="11" t="s">
        <v>177</v>
      </c>
      <c r="B26" s="12"/>
      <c r="C26" s="157" t="s">
        <v>178</v>
      </c>
      <c r="D26" s="61">
        <v>0</v>
      </c>
      <c r="E26" s="61">
        <v>0</v>
      </c>
      <c r="F26" s="61">
        <f>D26+E26</f>
        <v>0</v>
      </c>
      <c r="G26" s="61">
        <f>F26-K26</f>
        <v>0</v>
      </c>
      <c r="H26" s="61">
        <v>0</v>
      </c>
      <c r="I26" s="61">
        <v>0</v>
      </c>
      <c r="J26" s="61">
        <v>0</v>
      </c>
      <c r="K26" s="61">
        <v>0</v>
      </c>
    </row>
    <row r="27" spans="1:11" s="22" customFormat="1" ht="18" customHeight="1" hidden="1">
      <c r="A27" s="16"/>
      <c r="B27" s="17" t="s">
        <v>208</v>
      </c>
      <c r="C27" s="158" t="s">
        <v>209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</row>
    <row r="28" spans="1:11" ht="25.5">
      <c r="A28" s="11" t="s">
        <v>212</v>
      </c>
      <c r="B28" s="12"/>
      <c r="C28" s="157" t="s">
        <v>226</v>
      </c>
      <c r="D28" s="61">
        <v>767110</v>
      </c>
      <c r="E28" s="61">
        <v>-37855</v>
      </c>
      <c r="F28" s="61">
        <f>D28+E28</f>
        <v>729255</v>
      </c>
      <c r="G28" s="61">
        <v>629255</v>
      </c>
      <c r="H28" s="61">
        <v>0</v>
      </c>
      <c r="I28" s="61">
        <v>0</v>
      </c>
      <c r="J28" s="61">
        <v>0</v>
      </c>
      <c r="K28" s="61">
        <v>100000</v>
      </c>
    </row>
    <row r="29" spans="1:11" s="22" customFormat="1" ht="25.5">
      <c r="A29" s="16"/>
      <c r="B29" s="17" t="s">
        <v>312</v>
      </c>
      <c r="C29" s="158" t="s">
        <v>232</v>
      </c>
      <c r="D29" s="62">
        <v>706510</v>
      </c>
      <c r="E29" s="62">
        <v>-37855</v>
      </c>
      <c r="F29" s="62">
        <f t="shared" si="0"/>
        <v>668655</v>
      </c>
      <c r="G29" s="62">
        <v>-37855</v>
      </c>
      <c r="H29" s="62"/>
      <c r="I29" s="62"/>
      <c r="J29" s="62"/>
      <c r="K29" s="62">
        <v>0</v>
      </c>
    </row>
    <row r="30" spans="1:11" ht="25.5" hidden="1">
      <c r="A30" s="11" t="s">
        <v>179</v>
      </c>
      <c r="B30" s="12"/>
      <c r="C30" s="157" t="s">
        <v>180</v>
      </c>
      <c r="D30" s="61">
        <v>16000</v>
      </c>
      <c r="E30" s="61">
        <f>E31</f>
        <v>0</v>
      </c>
      <c r="F30" s="61">
        <f aca="true" t="shared" si="1" ref="F30:F39">D30+E30</f>
        <v>16000</v>
      </c>
      <c r="G30" s="61">
        <f>F30-K30</f>
        <v>16000</v>
      </c>
      <c r="H30" s="61">
        <v>0</v>
      </c>
      <c r="I30" s="61">
        <v>0</v>
      </c>
      <c r="J30" s="61">
        <v>0</v>
      </c>
      <c r="K30" s="61">
        <v>0</v>
      </c>
    </row>
    <row r="31" spans="1:11" ht="17.25" customHeight="1" hidden="1">
      <c r="A31" s="16"/>
      <c r="B31" s="17" t="s">
        <v>233</v>
      </c>
      <c r="C31" s="18" t="s">
        <v>234</v>
      </c>
      <c r="D31" s="62">
        <v>0</v>
      </c>
      <c r="E31" s="62">
        <v>0</v>
      </c>
      <c r="F31" s="62">
        <f>D31+E31</f>
        <v>0</v>
      </c>
      <c r="G31" s="62">
        <v>90030</v>
      </c>
      <c r="H31" s="62">
        <v>0</v>
      </c>
      <c r="I31" s="62">
        <v>0</v>
      </c>
      <c r="J31" s="62">
        <v>0</v>
      </c>
      <c r="K31" s="62">
        <v>0</v>
      </c>
    </row>
    <row r="32" spans="1:11" ht="12.75" hidden="1">
      <c r="A32" s="11" t="s">
        <v>170</v>
      </c>
      <c r="B32" s="12"/>
      <c r="C32" s="157" t="s">
        <v>220</v>
      </c>
      <c r="D32" s="61">
        <v>3299978</v>
      </c>
      <c r="E32" s="61">
        <f>E33</f>
        <v>0</v>
      </c>
      <c r="F32" s="61">
        <f>D32+E32</f>
        <v>3299978</v>
      </c>
      <c r="G32" s="61">
        <f>F32-K32</f>
        <v>3276578</v>
      </c>
      <c r="H32" s="61">
        <v>0</v>
      </c>
      <c r="I32" s="61">
        <v>0</v>
      </c>
      <c r="J32" s="61">
        <v>0</v>
      </c>
      <c r="K32" s="61">
        <v>23400</v>
      </c>
    </row>
    <row r="33" spans="1:11" ht="17.25" customHeight="1" hidden="1">
      <c r="A33" s="16"/>
      <c r="B33" s="17" t="s">
        <v>172</v>
      </c>
      <c r="C33" s="18" t="s">
        <v>173</v>
      </c>
      <c r="D33" s="62">
        <v>3276578</v>
      </c>
      <c r="E33" s="62">
        <v>0</v>
      </c>
      <c r="F33" s="62">
        <f>D33+E33</f>
        <v>3276578</v>
      </c>
      <c r="G33" s="62">
        <v>75000</v>
      </c>
      <c r="H33" s="62">
        <v>0</v>
      </c>
      <c r="I33" s="62">
        <v>0</v>
      </c>
      <c r="J33" s="62">
        <v>0</v>
      </c>
      <c r="K33" s="62">
        <v>0</v>
      </c>
    </row>
    <row r="34" spans="1:11" ht="12.75" hidden="1">
      <c r="A34" s="11" t="s">
        <v>179</v>
      </c>
      <c r="B34" s="12"/>
      <c r="C34" s="157" t="s">
        <v>176</v>
      </c>
      <c r="D34" s="61">
        <v>395231</v>
      </c>
      <c r="E34" s="61">
        <f>E35</f>
        <v>0</v>
      </c>
      <c r="F34" s="61">
        <f t="shared" si="1"/>
        <v>395231</v>
      </c>
      <c r="G34" s="61">
        <f>F34-K34</f>
        <v>247530</v>
      </c>
      <c r="H34" s="61">
        <v>0</v>
      </c>
      <c r="I34" s="61">
        <v>0</v>
      </c>
      <c r="J34" s="61">
        <v>0</v>
      </c>
      <c r="K34" s="61">
        <v>147701</v>
      </c>
    </row>
    <row r="35" spans="1:11" ht="17.25" customHeight="1" hidden="1">
      <c r="A35" s="16"/>
      <c r="B35" s="17" t="s">
        <v>181</v>
      </c>
      <c r="C35" s="18" t="s">
        <v>260</v>
      </c>
      <c r="D35" s="62">
        <v>157500</v>
      </c>
      <c r="E35" s="62">
        <v>0</v>
      </c>
      <c r="F35" s="62">
        <f t="shared" si="1"/>
        <v>157500</v>
      </c>
      <c r="G35" s="62">
        <v>230</v>
      </c>
      <c r="H35" s="62">
        <v>0</v>
      </c>
      <c r="I35" s="62">
        <v>0</v>
      </c>
      <c r="J35" s="62">
        <v>0</v>
      </c>
      <c r="K35" s="62">
        <v>0</v>
      </c>
    </row>
    <row r="36" spans="1:11" ht="12.75" hidden="1">
      <c r="A36" s="11" t="s">
        <v>55</v>
      </c>
      <c r="B36" s="12"/>
      <c r="C36" s="13" t="s">
        <v>114</v>
      </c>
      <c r="D36" s="61">
        <v>2750147</v>
      </c>
      <c r="E36" s="61">
        <f>E37+E38</f>
        <v>0</v>
      </c>
      <c r="F36" s="61">
        <f t="shared" si="1"/>
        <v>2750147</v>
      </c>
      <c r="G36" s="61">
        <f>F36-K36</f>
        <v>2750147</v>
      </c>
      <c r="H36" s="61">
        <v>0</v>
      </c>
      <c r="I36" s="61">
        <v>0</v>
      </c>
      <c r="J36" s="61">
        <v>0</v>
      </c>
      <c r="K36" s="61">
        <v>0</v>
      </c>
    </row>
    <row r="37" spans="1:11" ht="12.75" hidden="1">
      <c r="A37" s="16"/>
      <c r="B37" s="17" t="s">
        <v>118</v>
      </c>
      <c r="C37" s="18" t="s">
        <v>119</v>
      </c>
      <c r="D37" s="62">
        <v>2685018</v>
      </c>
      <c r="E37" s="62">
        <v>0</v>
      </c>
      <c r="F37" s="62">
        <f>D37+E37</f>
        <v>2685018</v>
      </c>
      <c r="G37" s="62">
        <v>80000</v>
      </c>
      <c r="H37" s="62">
        <v>0</v>
      </c>
      <c r="I37" s="62">
        <v>0</v>
      </c>
      <c r="J37" s="62">
        <v>0</v>
      </c>
      <c r="K37" s="62">
        <v>0</v>
      </c>
    </row>
    <row r="38" spans="1:11" ht="12.75" hidden="1">
      <c r="A38" s="16"/>
      <c r="B38" s="17" t="s">
        <v>251</v>
      </c>
      <c r="C38" s="18" t="s">
        <v>252</v>
      </c>
      <c r="D38" s="62">
        <v>0</v>
      </c>
      <c r="E38" s="62">
        <v>0</v>
      </c>
      <c r="F38" s="62">
        <f t="shared" si="1"/>
        <v>0</v>
      </c>
      <c r="G38" s="62">
        <v>15159</v>
      </c>
      <c r="H38" s="62">
        <v>0</v>
      </c>
      <c r="I38" s="62">
        <v>0</v>
      </c>
      <c r="J38" s="62">
        <v>0</v>
      </c>
      <c r="K38" s="62">
        <v>0</v>
      </c>
    </row>
    <row r="39" spans="1:11" ht="12.75" hidden="1">
      <c r="A39" s="16"/>
      <c r="B39" s="17" t="s">
        <v>172</v>
      </c>
      <c r="C39" s="18" t="s">
        <v>173</v>
      </c>
      <c r="D39" s="62">
        <v>1571438</v>
      </c>
      <c r="E39" s="62">
        <v>0</v>
      </c>
      <c r="F39" s="62">
        <f t="shared" si="1"/>
        <v>1571438</v>
      </c>
      <c r="G39" s="62">
        <v>23000</v>
      </c>
      <c r="H39" s="62">
        <v>0</v>
      </c>
      <c r="I39" s="62">
        <v>0</v>
      </c>
      <c r="J39" s="62">
        <v>0</v>
      </c>
      <c r="K39" s="62">
        <v>0</v>
      </c>
    </row>
    <row r="40" spans="1:11" ht="17.25" customHeight="1" hidden="1">
      <c r="A40" s="11" t="s">
        <v>170</v>
      </c>
      <c r="B40" s="12"/>
      <c r="C40" s="13" t="s">
        <v>220</v>
      </c>
      <c r="D40" s="61">
        <v>3280528</v>
      </c>
      <c r="E40" s="61">
        <f>E41+E42</f>
        <v>19450</v>
      </c>
      <c r="F40" s="61">
        <f aca="true" t="shared" si="2" ref="F40:F47">D40+E40</f>
        <v>3299978</v>
      </c>
      <c r="G40" s="61">
        <f>F40-I40-K40</f>
        <v>3276578</v>
      </c>
      <c r="H40" s="61">
        <v>0</v>
      </c>
      <c r="I40" s="61">
        <v>0</v>
      </c>
      <c r="J40" s="61">
        <v>0</v>
      </c>
      <c r="K40" s="61">
        <v>23400</v>
      </c>
    </row>
    <row r="41" spans="1:11" s="22" customFormat="1" ht="16.5" customHeight="1" hidden="1">
      <c r="A41" s="16"/>
      <c r="B41" s="17" t="s">
        <v>171</v>
      </c>
      <c r="C41" s="18" t="s">
        <v>235</v>
      </c>
      <c r="D41" s="62">
        <v>153400</v>
      </c>
      <c r="E41" s="62">
        <v>-130000</v>
      </c>
      <c r="F41" s="62">
        <f>D41+E41</f>
        <v>23400</v>
      </c>
      <c r="G41" s="62">
        <v>0</v>
      </c>
      <c r="H41" s="62">
        <v>0</v>
      </c>
      <c r="I41" s="62">
        <v>0</v>
      </c>
      <c r="J41" s="62">
        <v>0</v>
      </c>
      <c r="K41" s="62">
        <v>-130000</v>
      </c>
    </row>
    <row r="42" spans="1:11" s="22" customFormat="1" ht="16.5" customHeight="1" hidden="1">
      <c r="A42" s="16"/>
      <c r="B42" s="17" t="s">
        <v>172</v>
      </c>
      <c r="C42" s="18" t="s">
        <v>173</v>
      </c>
      <c r="D42" s="62">
        <v>3127128</v>
      </c>
      <c r="E42" s="62">
        <v>149450</v>
      </c>
      <c r="F42" s="62">
        <f t="shared" si="2"/>
        <v>3276578</v>
      </c>
      <c r="G42" s="62">
        <v>149450</v>
      </c>
      <c r="H42" s="62">
        <v>0</v>
      </c>
      <c r="I42" s="62">
        <v>0</v>
      </c>
      <c r="J42" s="62">
        <v>0</v>
      </c>
      <c r="K42" s="62">
        <v>0</v>
      </c>
    </row>
    <row r="43" spans="1:11" ht="27" customHeight="1" hidden="1">
      <c r="A43" s="16"/>
      <c r="B43" s="17" t="s">
        <v>191</v>
      </c>
      <c r="C43" s="18" t="s">
        <v>221</v>
      </c>
      <c r="D43" s="62">
        <v>58847</v>
      </c>
      <c r="E43" s="62">
        <v>0</v>
      </c>
      <c r="F43" s="62">
        <f t="shared" si="2"/>
        <v>58847</v>
      </c>
      <c r="G43" s="62">
        <v>46144</v>
      </c>
      <c r="H43" s="62">
        <v>36144</v>
      </c>
      <c r="I43" s="62">
        <v>0</v>
      </c>
      <c r="J43" s="62">
        <v>0</v>
      </c>
      <c r="K43" s="62">
        <v>0</v>
      </c>
    </row>
    <row r="44" spans="1:11" ht="18" customHeight="1" hidden="1">
      <c r="A44" s="23"/>
      <c r="B44" s="24" t="s">
        <v>48</v>
      </c>
      <c r="C44" s="18" t="s">
        <v>64</v>
      </c>
      <c r="D44" s="62">
        <v>2187379</v>
      </c>
      <c r="E44" s="62">
        <v>0</v>
      </c>
      <c r="F44" s="62">
        <f t="shared" si="2"/>
        <v>2187379</v>
      </c>
      <c r="G44" s="62">
        <v>801067</v>
      </c>
      <c r="H44" s="62">
        <v>0</v>
      </c>
      <c r="I44" s="62">
        <v>0</v>
      </c>
      <c r="J44" s="62">
        <v>0</v>
      </c>
      <c r="K44" s="62">
        <v>0</v>
      </c>
    </row>
    <row r="45" spans="1:11" ht="18" customHeight="1" hidden="1">
      <c r="A45" s="11"/>
      <c r="B45" s="24" t="s">
        <v>168</v>
      </c>
      <c r="C45" s="25" t="s">
        <v>169</v>
      </c>
      <c r="D45" s="62">
        <v>0</v>
      </c>
      <c r="E45" s="62">
        <v>0</v>
      </c>
      <c r="F45" s="62">
        <f t="shared" si="2"/>
        <v>0</v>
      </c>
      <c r="G45" s="62">
        <v>31329</v>
      </c>
      <c r="H45" s="62">
        <v>0</v>
      </c>
      <c r="I45" s="62">
        <v>0</v>
      </c>
      <c r="J45" s="62">
        <v>0</v>
      </c>
      <c r="K45" s="62">
        <v>0</v>
      </c>
    </row>
    <row r="46" spans="1:11" ht="15" customHeight="1" hidden="1">
      <c r="A46" s="11" t="s">
        <v>26</v>
      </c>
      <c r="B46" s="12"/>
      <c r="C46" s="13" t="s">
        <v>174</v>
      </c>
      <c r="D46" s="61">
        <v>442299</v>
      </c>
      <c r="E46" s="61">
        <f>E47</f>
        <v>0</v>
      </c>
      <c r="F46" s="61">
        <f t="shared" si="2"/>
        <v>442299</v>
      </c>
      <c r="G46" s="61">
        <f>F46-K46</f>
        <v>442299</v>
      </c>
      <c r="H46" s="61">
        <v>0</v>
      </c>
      <c r="I46" s="61">
        <v>0</v>
      </c>
      <c r="J46" s="61">
        <v>0</v>
      </c>
      <c r="K46" s="61">
        <v>0</v>
      </c>
    </row>
    <row r="47" spans="1:11" ht="16.5" customHeight="1" hidden="1">
      <c r="A47" s="16"/>
      <c r="B47" s="17" t="s">
        <v>27</v>
      </c>
      <c r="C47" s="18" t="s">
        <v>175</v>
      </c>
      <c r="D47" s="62">
        <v>442299</v>
      </c>
      <c r="E47" s="62">
        <v>0</v>
      </c>
      <c r="F47" s="62">
        <f t="shared" si="2"/>
        <v>442299</v>
      </c>
      <c r="G47" s="62">
        <v>106000</v>
      </c>
      <c r="H47" s="62">
        <v>0</v>
      </c>
      <c r="I47" s="62">
        <v>0</v>
      </c>
      <c r="J47" s="62">
        <v>0</v>
      </c>
      <c r="K47" s="62">
        <v>0</v>
      </c>
    </row>
    <row r="48" spans="1:11" s="126" customFormat="1" ht="25.5" customHeight="1" hidden="1">
      <c r="A48" s="11" t="s">
        <v>179</v>
      </c>
      <c r="B48" s="12"/>
      <c r="C48" s="13" t="s">
        <v>180</v>
      </c>
      <c r="D48" s="61">
        <v>31000</v>
      </c>
      <c r="E48" s="61">
        <f>E49</f>
        <v>0</v>
      </c>
      <c r="F48" s="61">
        <f>D48+E48</f>
        <v>31000</v>
      </c>
      <c r="G48" s="61">
        <f>F48-I48-K48</f>
        <v>31000</v>
      </c>
      <c r="H48" s="61">
        <v>0</v>
      </c>
      <c r="I48" s="61">
        <v>0</v>
      </c>
      <c r="J48" s="61">
        <v>0</v>
      </c>
      <c r="K48" s="61">
        <v>0</v>
      </c>
    </row>
    <row r="49" spans="1:11" s="22" customFormat="1" ht="16.5" customHeight="1" hidden="1">
      <c r="A49" s="16"/>
      <c r="B49" s="17" t="s">
        <v>181</v>
      </c>
      <c r="C49" s="18" t="s">
        <v>182</v>
      </c>
      <c r="D49" s="62">
        <v>0</v>
      </c>
      <c r="E49" s="62">
        <v>0</v>
      </c>
      <c r="F49" s="62">
        <f>D49+E49</f>
        <v>0</v>
      </c>
      <c r="G49" s="62">
        <v>7380</v>
      </c>
      <c r="H49" s="62">
        <v>0</v>
      </c>
      <c r="I49" s="62">
        <v>0</v>
      </c>
      <c r="J49" s="62">
        <v>0</v>
      </c>
      <c r="K49" s="62">
        <v>0</v>
      </c>
    </row>
    <row r="50" spans="1:11" s="126" customFormat="1" ht="25.5" customHeight="1" hidden="1">
      <c r="A50" s="11" t="s">
        <v>212</v>
      </c>
      <c r="B50" s="12"/>
      <c r="C50" s="187" t="s">
        <v>226</v>
      </c>
      <c r="D50" s="61">
        <v>50000</v>
      </c>
      <c r="E50" s="61">
        <f>E51</f>
        <v>0</v>
      </c>
      <c r="F50" s="61">
        <f>D50+E50</f>
        <v>50000</v>
      </c>
      <c r="G50" s="61">
        <f>F50-K50</f>
        <v>0</v>
      </c>
      <c r="H50" s="61">
        <v>0</v>
      </c>
      <c r="I50" s="61">
        <v>0</v>
      </c>
      <c r="J50" s="61">
        <v>0</v>
      </c>
      <c r="K50" s="61">
        <v>50000</v>
      </c>
    </row>
    <row r="51" spans="1:11" s="22" customFormat="1" ht="12.75" customHeight="1" hidden="1">
      <c r="A51" s="16"/>
      <c r="B51" s="17" t="s">
        <v>224</v>
      </c>
      <c r="C51" s="186" t="s">
        <v>237</v>
      </c>
      <c r="D51" s="62">
        <v>0</v>
      </c>
      <c r="E51" s="62">
        <v>0</v>
      </c>
      <c r="F51" s="62">
        <f>D51+E51</f>
        <v>0</v>
      </c>
      <c r="G51" s="62">
        <v>37400</v>
      </c>
      <c r="H51" s="62">
        <v>0</v>
      </c>
      <c r="I51" s="62">
        <v>0</v>
      </c>
      <c r="J51" s="62">
        <v>0</v>
      </c>
      <c r="K51" s="62">
        <v>0</v>
      </c>
    </row>
    <row r="52" spans="1:11" s="22" customFormat="1" ht="27" customHeight="1" hidden="1">
      <c r="A52" s="11" t="s">
        <v>177</v>
      </c>
      <c r="B52" s="12"/>
      <c r="C52" s="13" t="s">
        <v>178</v>
      </c>
      <c r="D52" s="61">
        <v>498119</v>
      </c>
      <c r="E52" s="61">
        <f>E53</f>
        <v>0</v>
      </c>
      <c r="F52" s="61">
        <f aca="true" t="shared" si="3" ref="F52:F60">D52+E52</f>
        <v>498119</v>
      </c>
      <c r="G52" s="61">
        <f>F52-I52-K52</f>
        <v>498119</v>
      </c>
      <c r="H52" s="61">
        <v>0</v>
      </c>
      <c r="I52" s="61">
        <v>0</v>
      </c>
      <c r="J52" s="61">
        <v>0</v>
      </c>
      <c r="K52" s="61">
        <v>0</v>
      </c>
    </row>
    <row r="53" spans="1:11" s="22" customFormat="1" ht="16.5" customHeight="1" hidden="1">
      <c r="A53" s="16"/>
      <c r="B53" s="17" t="s">
        <v>208</v>
      </c>
      <c r="C53" s="18" t="s">
        <v>209</v>
      </c>
      <c r="D53" s="62">
        <v>498119</v>
      </c>
      <c r="E53" s="62">
        <v>0</v>
      </c>
      <c r="F53" s="62">
        <f t="shared" si="3"/>
        <v>498119</v>
      </c>
      <c r="G53" s="62">
        <v>11000</v>
      </c>
      <c r="H53" s="62">
        <v>0</v>
      </c>
      <c r="I53" s="62">
        <v>0</v>
      </c>
      <c r="J53" s="62">
        <v>0</v>
      </c>
      <c r="K53" s="62">
        <v>0</v>
      </c>
    </row>
    <row r="54" spans="1:11" s="22" customFormat="1" ht="25.5" customHeight="1" hidden="1">
      <c r="A54" s="11" t="s">
        <v>179</v>
      </c>
      <c r="B54" s="17"/>
      <c r="C54" s="157" t="s">
        <v>180</v>
      </c>
      <c r="D54" s="61">
        <v>82380</v>
      </c>
      <c r="E54" s="61">
        <f>E55</f>
        <v>0</v>
      </c>
      <c r="F54" s="61">
        <f t="shared" si="3"/>
        <v>82380</v>
      </c>
      <c r="G54" s="61">
        <f>F54-I54-K54</f>
        <v>21380</v>
      </c>
      <c r="H54" s="61">
        <v>0</v>
      </c>
      <c r="I54" s="61">
        <v>0</v>
      </c>
      <c r="J54" s="61">
        <v>0</v>
      </c>
      <c r="K54" s="61">
        <v>61000</v>
      </c>
    </row>
    <row r="55" spans="1:11" s="22" customFormat="1" ht="16.5" customHeight="1" hidden="1">
      <c r="A55" s="11"/>
      <c r="B55" s="17" t="s">
        <v>181</v>
      </c>
      <c r="C55" s="18" t="s">
        <v>182</v>
      </c>
      <c r="D55" s="62">
        <v>21380</v>
      </c>
      <c r="E55" s="62">
        <v>0</v>
      </c>
      <c r="F55" s="62">
        <f t="shared" si="3"/>
        <v>21380</v>
      </c>
      <c r="G55" s="62">
        <v>1750</v>
      </c>
      <c r="H55" s="62">
        <v>0</v>
      </c>
      <c r="I55" s="62">
        <v>0</v>
      </c>
      <c r="J55" s="62">
        <v>0</v>
      </c>
      <c r="K55" s="62">
        <v>0</v>
      </c>
    </row>
    <row r="56" spans="1:11" s="22" customFormat="1" ht="16.5" customHeight="1" hidden="1">
      <c r="A56" s="11"/>
      <c r="B56" s="17" t="s">
        <v>168</v>
      </c>
      <c r="C56" s="18" t="s">
        <v>169</v>
      </c>
      <c r="D56" s="62">
        <v>0</v>
      </c>
      <c r="E56" s="62">
        <v>0</v>
      </c>
      <c r="F56" s="62">
        <f t="shared" si="3"/>
        <v>0</v>
      </c>
      <c r="G56" s="62">
        <v>349974</v>
      </c>
      <c r="H56" s="62">
        <v>0</v>
      </c>
      <c r="I56" s="62">
        <v>0</v>
      </c>
      <c r="J56" s="62">
        <v>0</v>
      </c>
      <c r="K56" s="62">
        <v>0</v>
      </c>
    </row>
    <row r="57" spans="1:11" ht="12.75" hidden="1">
      <c r="A57" s="11" t="s">
        <v>170</v>
      </c>
      <c r="B57" s="12"/>
      <c r="C57" s="157" t="s">
        <v>220</v>
      </c>
      <c r="D57" s="61">
        <v>1204244</v>
      </c>
      <c r="E57" s="61">
        <f>E58</f>
        <v>0</v>
      </c>
      <c r="F57" s="61">
        <f t="shared" si="3"/>
        <v>1204244</v>
      </c>
      <c r="G57" s="61">
        <f>F57-K57</f>
        <v>1046244</v>
      </c>
      <c r="H57" s="61">
        <v>0</v>
      </c>
      <c r="I57" s="61">
        <v>0</v>
      </c>
      <c r="J57" s="61">
        <v>0</v>
      </c>
      <c r="K57" s="61">
        <v>158000</v>
      </c>
    </row>
    <row r="58" spans="1:11" ht="17.25" customHeight="1" hidden="1">
      <c r="A58" s="16"/>
      <c r="B58" s="17" t="s">
        <v>172</v>
      </c>
      <c r="C58" s="18" t="s">
        <v>173</v>
      </c>
      <c r="D58" s="62">
        <v>1046244</v>
      </c>
      <c r="E58" s="62">
        <v>0</v>
      </c>
      <c r="F58" s="62">
        <f t="shared" si="3"/>
        <v>1046244</v>
      </c>
      <c r="G58" s="62">
        <v>187000</v>
      </c>
      <c r="H58" s="62">
        <v>0</v>
      </c>
      <c r="I58" s="62">
        <v>0</v>
      </c>
      <c r="J58" s="62">
        <v>0</v>
      </c>
      <c r="K58" s="62">
        <v>0</v>
      </c>
    </row>
    <row r="59" spans="1:11" ht="12.75" hidden="1">
      <c r="A59" s="11" t="s">
        <v>55</v>
      </c>
      <c r="B59" s="12"/>
      <c r="C59" s="157" t="s">
        <v>114</v>
      </c>
      <c r="D59" s="61">
        <v>50000</v>
      </c>
      <c r="E59" s="61">
        <f>E60+E61</f>
        <v>0</v>
      </c>
      <c r="F59" s="61">
        <f t="shared" si="3"/>
        <v>50000</v>
      </c>
      <c r="G59" s="61">
        <f>F59-K59</f>
        <v>50000</v>
      </c>
      <c r="H59" s="61">
        <v>0</v>
      </c>
      <c r="I59" s="61">
        <v>0</v>
      </c>
      <c r="J59" s="61">
        <v>0</v>
      </c>
      <c r="K59" s="61">
        <v>0</v>
      </c>
    </row>
    <row r="60" spans="1:11" ht="17.25" customHeight="1" hidden="1">
      <c r="A60" s="16"/>
      <c r="B60" s="17" t="s">
        <v>116</v>
      </c>
      <c r="C60" s="18" t="s">
        <v>117</v>
      </c>
      <c r="D60" s="62">
        <v>0</v>
      </c>
      <c r="E60" s="62">
        <v>0</v>
      </c>
      <c r="F60" s="62">
        <f t="shared" si="3"/>
        <v>0</v>
      </c>
      <c r="G60" s="62">
        <v>6956</v>
      </c>
      <c r="H60" s="62">
        <v>0</v>
      </c>
      <c r="I60" s="62">
        <v>0</v>
      </c>
      <c r="J60" s="62">
        <v>0</v>
      </c>
      <c r="K60" s="62">
        <v>0</v>
      </c>
    </row>
    <row r="61" spans="1:11" ht="17.25" customHeight="1" hidden="1">
      <c r="A61" s="16"/>
      <c r="B61" s="17" t="s">
        <v>118</v>
      </c>
      <c r="C61" s="18" t="s">
        <v>119</v>
      </c>
      <c r="D61" s="62">
        <v>50000</v>
      </c>
      <c r="E61" s="62">
        <v>0</v>
      </c>
      <c r="F61" s="62">
        <f aca="true" t="shared" si="4" ref="F61:F83">D61+E61</f>
        <v>50000</v>
      </c>
      <c r="G61" s="62">
        <v>37500</v>
      </c>
      <c r="H61" s="62">
        <v>0</v>
      </c>
      <c r="I61" s="62">
        <v>0</v>
      </c>
      <c r="J61" s="62">
        <v>0</v>
      </c>
      <c r="K61" s="62">
        <v>0</v>
      </c>
    </row>
    <row r="62" spans="1:11" ht="25.5" hidden="1">
      <c r="A62" s="11" t="s">
        <v>179</v>
      </c>
      <c r="B62" s="12"/>
      <c r="C62" s="157" t="s">
        <v>180</v>
      </c>
      <c r="D62" s="61">
        <v>256537</v>
      </c>
      <c r="E62" s="61">
        <f>E63+E64</f>
        <v>0</v>
      </c>
      <c r="F62" s="61">
        <f t="shared" si="4"/>
        <v>256537</v>
      </c>
      <c r="G62" s="61">
        <f>F62-K62</f>
        <v>256537</v>
      </c>
      <c r="H62" s="61">
        <v>0</v>
      </c>
      <c r="I62" s="61">
        <v>0</v>
      </c>
      <c r="J62" s="61">
        <v>0</v>
      </c>
      <c r="K62" s="61">
        <v>0</v>
      </c>
    </row>
    <row r="63" spans="1:11" ht="17.25" customHeight="1" hidden="1">
      <c r="A63" s="16"/>
      <c r="B63" s="17" t="s">
        <v>181</v>
      </c>
      <c r="C63" s="18" t="s">
        <v>182</v>
      </c>
      <c r="D63" s="62">
        <v>0</v>
      </c>
      <c r="E63" s="62">
        <v>0</v>
      </c>
      <c r="F63" s="62">
        <f t="shared" si="4"/>
        <v>0</v>
      </c>
      <c r="G63" s="62">
        <v>66500</v>
      </c>
      <c r="H63" s="62">
        <v>0</v>
      </c>
      <c r="I63" s="62">
        <v>0</v>
      </c>
      <c r="J63" s="62">
        <v>0</v>
      </c>
      <c r="K63" s="62">
        <v>0</v>
      </c>
    </row>
    <row r="64" spans="1:11" s="22" customFormat="1" ht="16.5" customHeight="1" hidden="1">
      <c r="A64" s="11"/>
      <c r="B64" s="17" t="s">
        <v>183</v>
      </c>
      <c r="C64" s="18" t="s">
        <v>169</v>
      </c>
      <c r="D64" s="62">
        <v>100000</v>
      </c>
      <c r="E64" s="62">
        <v>0</v>
      </c>
      <c r="F64" s="62">
        <f t="shared" si="4"/>
        <v>100000</v>
      </c>
      <c r="G64" s="62">
        <v>40000</v>
      </c>
      <c r="H64" s="62">
        <v>0</v>
      </c>
      <c r="I64" s="62">
        <v>0</v>
      </c>
      <c r="J64" s="62">
        <v>0</v>
      </c>
      <c r="K64" s="62">
        <v>0</v>
      </c>
    </row>
    <row r="65" spans="1:11" ht="25.5" hidden="1">
      <c r="A65" s="11" t="s">
        <v>212</v>
      </c>
      <c r="B65" s="12"/>
      <c r="C65" s="157" t="s">
        <v>226</v>
      </c>
      <c r="D65" s="61">
        <v>87400</v>
      </c>
      <c r="E65" s="61">
        <f>E66</f>
        <v>0</v>
      </c>
      <c r="F65" s="61">
        <f t="shared" si="4"/>
        <v>87400</v>
      </c>
      <c r="G65" s="61">
        <f>F65-K65</f>
        <v>37400</v>
      </c>
      <c r="H65" s="61">
        <v>0</v>
      </c>
      <c r="I65" s="61">
        <v>0</v>
      </c>
      <c r="J65" s="61">
        <v>0</v>
      </c>
      <c r="K65" s="61">
        <v>50000</v>
      </c>
    </row>
    <row r="66" spans="1:11" ht="17.25" customHeight="1" hidden="1">
      <c r="A66" s="16"/>
      <c r="B66" s="17" t="s">
        <v>224</v>
      </c>
      <c r="C66" s="18" t="s">
        <v>237</v>
      </c>
      <c r="D66" s="62">
        <v>37400</v>
      </c>
      <c r="E66" s="62">
        <v>0</v>
      </c>
      <c r="F66" s="62">
        <f t="shared" si="4"/>
        <v>37400</v>
      </c>
      <c r="G66" s="62">
        <v>79300</v>
      </c>
      <c r="H66" s="62">
        <v>0</v>
      </c>
      <c r="I66" s="62">
        <v>0</v>
      </c>
      <c r="J66" s="62">
        <v>0</v>
      </c>
      <c r="K66" s="62">
        <v>0</v>
      </c>
    </row>
    <row r="67" spans="1:11" ht="12.75" hidden="1">
      <c r="A67" s="11" t="s">
        <v>239</v>
      </c>
      <c r="B67" s="12"/>
      <c r="C67" s="157" t="s">
        <v>240</v>
      </c>
      <c r="D67" s="61">
        <v>128850</v>
      </c>
      <c r="E67" s="61">
        <f>E68</f>
        <v>0</v>
      </c>
      <c r="F67" s="61">
        <f t="shared" si="4"/>
        <v>128850</v>
      </c>
      <c r="G67" s="61">
        <f>F67-K67</f>
        <v>128850</v>
      </c>
      <c r="H67" s="61">
        <v>0</v>
      </c>
      <c r="I67" s="61">
        <v>0</v>
      </c>
      <c r="J67" s="61">
        <v>0</v>
      </c>
      <c r="K67" s="61">
        <v>0</v>
      </c>
    </row>
    <row r="68" spans="1:11" ht="17.25" customHeight="1" hidden="1">
      <c r="A68" s="16"/>
      <c r="B68" s="17" t="s">
        <v>241</v>
      </c>
      <c r="C68" s="18" t="s">
        <v>242</v>
      </c>
      <c r="D68" s="62">
        <v>115000</v>
      </c>
      <c r="E68" s="62">
        <v>0</v>
      </c>
      <c r="F68" s="62">
        <f t="shared" si="4"/>
        <v>115000</v>
      </c>
      <c r="G68" s="62">
        <v>150000</v>
      </c>
      <c r="H68" s="62">
        <v>0</v>
      </c>
      <c r="I68" s="62">
        <v>0</v>
      </c>
      <c r="J68" s="62">
        <v>0</v>
      </c>
      <c r="K68" s="62">
        <v>0</v>
      </c>
    </row>
    <row r="69" spans="1:11" ht="12.75" hidden="1">
      <c r="A69" s="11" t="s">
        <v>170</v>
      </c>
      <c r="B69" s="12"/>
      <c r="C69" s="157" t="s">
        <v>220</v>
      </c>
      <c r="D69" s="61">
        <v>200000</v>
      </c>
      <c r="E69" s="61">
        <f>E70+E71</f>
        <v>0</v>
      </c>
      <c r="F69" s="61">
        <f aca="true" t="shared" si="5" ref="F69:F75">D69+E69</f>
        <v>200000</v>
      </c>
      <c r="G69" s="61">
        <f>F69-K69</f>
        <v>0</v>
      </c>
      <c r="H69" s="61">
        <v>0</v>
      </c>
      <c r="I69" s="61">
        <v>0</v>
      </c>
      <c r="J69" s="61">
        <v>0</v>
      </c>
      <c r="K69" s="61">
        <v>200000</v>
      </c>
    </row>
    <row r="70" spans="1:11" s="22" customFormat="1" ht="16.5" customHeight="1" hidden="1">
      <c r="A70" s="11"/>
      <c r="B70" s="17" t="s">
        <v>171</v>
      </c>
      <c r="C70" s="18" t="s">
        <v>235</v>
      </c>
      <c r="D70" s="62">
        <v>158000</v>
      </c>
      <c r="E70" s="62">
        <v>0</v>
      </c>
      <c r="F70" s="62">
        <f>D70+E70</f>
        <v>158000</v>
      </c>
      <c r="G70" s="62">
        <v>-112400</v>
      </c>
      <c r="H70" s="62">
        <v>0</v>
      </c>
      <c r="I70" s="62">
        <v>0</v>
      </c>
      <c r="J70" s="62">
        <v>0</v>
      </c>
      <c r="K70" s="62">
        <v>0</v>
      </c>
    </row>
    <row r="71" spans="1:11" s="22" customFormat="1" ht="16.5" customHeight="1" hidden="1">
      <c r="A71" s="11"/>
      <c r="B71" s="17" t="s">
        <v>172</v>
      </c>
      <c r="C71" s="18" t="s">
        <v>173</v>
      </c>
      <c r="D71" s="62">
        <v>0</v>
      </c>
      <c r="E71" s="62">
        <v>0</v>
      </c>
      <c r="F71" s="62">
        <f t="shared" si="5"/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</row>
    <row r="72" spans="1:11" ht="12.75" hidden="1">
      <c r="A72" s="11" t="s">
        <v>26</v>
      </c>
      <c r="B72" s="12"/>
      <c r="C72" s="157" t="s">
        <v>174</v>
      </c>
      <c r="D72" s="61">
        <v>577561</v>
      </c>
      <c r="E72" s="61">
        <f>E73+E136</f>
        <v>0</v>
      </c>
      <c r="F72" s="61">
        <f t="shared" si="5"/>
        <v>577561</v>
      </c>
      <c r="G72" s="61">
        <f>F72-K72</f>
        <v>577561</v>
      </c>
      <c r="H72" s="61">
        <v>0</v>
      </c>
      <c r="I72" s="61">
        <v>0</v>
      </c>
      <c r="J72" s="61">
        <v>0</v>
      </c>
      <c r="K72" s="61">
        <v>0</v>
      </c>
    </row>
    <row r="73" spans="1:11" s="22" customFormat="1" ht="16.5" customHeight="1" hidden="1">
      <c r="A73" s="11"/>
      <c r="B73" s="17" t="s">
        <v>27</v>
      </c>
      <c r="C73" s="18" t="s">
        <v>175</v>
      </c>
      <c r="D73" s="62">
        <v>577561</v>
      </c>
      <c r="E73" s="62">
        <v>0</v>
      </c>
      <c r="F73" s="62">
        <f t="shared" si="5"/>
        <v>577561</v>
      </c>
      <c r="G73" s="62">
        <v>19500</v>
      </c>
      <c r="H73" s="62">
        <v>0</v>
      </c>
      <c r="I73" s="62">
        <v>0</v>
      </c>
      <c r="J73" s="62">
        <v>0</v>
      </c>
      <c r="K73" s="62">
        <v>0</v>
      </c>
    </row>
    <row r="74" spans="1:11" ht="25.5" hidden="1">
      <c r="A74" s="11" t="s">
        <v>177</v>
      </c>
      <c r="B74" s="12"/>
      <c r="C74" s="157" t="s">
        <v>178</v>
      </c>
      <c r="D74" s="61">
        <v>27488</v>
      </c>
      <c r="E74" s="61">
        <f>E75+E138</f>
        <v>0</v>
      </c>
      <c r="F74" s="61">
        <f t="shared" si="5"/>
        <v>27488</v>
      </c>
      <c r="G74" s="61">
        <f>F74-K74</f>
        <v>27488</v>
      </c>
      <c r="H74" s="61">
        <v>0</v>
      </c>
      <c r="I74" s="61">
        <v>0</v>
      </c>
      <c r="J74" s="61">
        <v>0</v>
      </c>
      <c r="K74" s="61">
        <v>0</v>
      </c>
    </row>
    <row r="75" spans="1:11" s="22" customFormat="1" ht="16.5" customHeight="1" hidden="1">
      <c r="A75" s="11"/>
      <c r="B75" s="17" t="s">
        <v>208</v>
      </c>
      <c r="C75" s="18" t="s">
        <v>209</v>
      </c>
      <c r="D75" s="62">
        <v>27488</v>
      </c>
      <c r="E75" s="62">
        <v>0</v>
      </c>
      <c r="F75" s="62">
        <f t="shared" si="5"/>
        <v>27488</v>
      </c>
      <c r="G75" s="62">
        <v>13400</v>
      </c>
      <c r="H75" s="62">
        <v>0</v>
      </c>
      <c r="I75" s="62">
        <v>0</v>
      </c>
      <c r="J75" s="62">
        <v>0</v>
      </c>
      <c r="K75" s="62">
        <v>0</v>
      </c>
    </row>
    <row r="76" spans="1:11" ht="25.5" hidden="1">
      <c r="A76" s="11" t="s">
        <v>212</v>
      </c>
      <c r="B76" s="12"/>
      <c r="C76" s="157" t="s">
        <v>226</v>
      </c>
      <c r="D76" s="61">
        <v>166700</v>
      </c>
      <c r="E76" s="61">
        <f>E77+E136</f>
        <v>0</v>
      </c>
      <c r="F76" s="61">
        <f t="shared" si="4"/>
        <v>166700</v>
      </c>
      <c r="G76" s="61">
        <f>F76-K76</f>
        <v>166700</v>
      </c>
      <c r="H76" s="61">
        <v>0</v>
      </c>
      <c r="I76" s="61">
        <v>0</v>
      </c>
      <c r="J76" s="61">
        <v>0</v>
      </c>
      <c r="K76" s="61">
        <v>0</v>
      </c>
    </row>
    <row r="77" spans="1:11" s="22" customFormat="1" ht="16.5" customHeight="1" hidden="1">
      <c r="A77" s="11"/>
      <c r="B77" s="17" t="s">
        <v>224</v>
      </c>
      <c r="C77" s="18" t="s">
        <v>237</v>
      </c>
      <c r="D77" s="62">
        <v>116700</v>
      </c>
      <c r="E77" s="62">
        <v>0</v>
      </c>
      <c r="F77" s="62">
        <f t="shared" si="4"/>
        <v>116700</v>
      </c>
      <c r="G77" s="62">
        <v>20066</v>
      </c>
      <c r="H77" s="62">
        <v>0</v>
      </c>
      <c r="I77" s="62">
        <v>0</v>
      </c>
      <c r="J77" s="62">
        <v>0</v>
      </c>
      <c r="K77" s="62">
        <v>0</v>
      </c>
    </row>
    <row r="78" spans="1:11" ht="25.5" hidden="1">
      <c r="A78" s="11" t="s">
        <v>177</v>
      </c>
      <c r="B78" s="12"/>
      <c r="C78" s="157" t="s">
        <v>178</v>
      </c>
      <c r="D78" s="61">
        <v>1100000</v>
      </c>
      <c r="E78" s="61">
        <f>E79</f>
        <v>0</v>
      </c>
      <c r="F78" s="61">
        <f t="shared" si="4"/>
        <v>1100000</v>
      </c>
      <c r="G78" s="61">
        <f>F78-K78</f>
        <v>1100000</v>
      </c>
      <c r="H78" s="61">
        <v>0</v>
      </c>
      <c r="I78" s="61">
        <v>0</v>
      </c>
      <c r="J78" s="61">
        <v>0</v>
      </c>
      <c r="K78" s="61">
        <v>0</v>
      </c>
    </row>
    <row r="79" spans="1:11" s="22" customFormat="1" ht="16.5" customHeight="1" hidden="1">
      <c r="A79" s="11"/>
      <c r="B79" s="17" t="s">
        <v>208</v>
      </c>
      <c r="C79" s="18" t="s">
        <v>209</v>
      </c>
      <c r="D79" s="62">
        <v>1100000</v>
      </c>
      <c r="E79" s="62"/>
      <c r="F79" s="62">
        <f t="shared" si="4"/>
        <v>1100000</v>
      </c>
      <c r="G79" s="62">
        <v>-88000</v>
      </c>
      <c r="H79" s="62">
        <v>-1100000</v>
      </c>
      <c r="I79" s="62">
        <v>0</v>
      </c>
      <c r="J79" s="62">
        <v>0</v>
      </c>
      <c r="K79" s="62">
        <v>0</v>
      </c>
    </row>
    <row r="80" spans="1:11" ht="12.75" hidden="1">
      <c r="A80" s="11" t="s">
        <v>55</v>
      </c>
      <c r="B80" s="12"/>
      <c r="C80" s="157" t="s">
        <v>114</v>
      </c>
      <c r="D80" s="61">
        <v>0</v>
      </c>
      <c r="E80" s="61" t="e">
        <f>#REF!</f>
        <v>#REF!</v>
      </c>
      <c r="F80" s="61" t="e">
        <f>D80+E80</f>
        <v>#REF!</v>
      </c>
      <c r="G80" s="61" t="e">
        <f>F80-K80</f>
        <v>#REF!</v>
      </c>
      <c r="H80" s="61">
        <v>0</v>
      </c>
      <c r="I80" s="61">
        <v>0</v>
      </c>
      <c r="J80" s="61">
        <v>0</v>
      </c>
      <c r="K80" s="61">
        <v>0</v>
      </c>
    </row>
    <row r="81" spans="1:11" ht="25.5" hidden="1">
      <c r="A81" s="285" t="s">
        <v>179</v>
      </c>
      <c r="B81" s="285"/>
      <c r="C81" s="264" t="s">
        <v>180</v>
      </c>
      <c r="D81" s="61">
        <v>487440</v>
      </c>
      <c r="E81" s="61">
        <f>E82</f>
        <v>0</v>
      </c>
      <c r="F81" s="61">
        <f>D81+E81</f>
        <v>487440</v>
      </c>
      <c r="G81" s="61">
        <f>F81-K81</f>
        <v>-66920</v>
      </c>
      <c r="H81" s="61">
        <v>0</v>
      </c>
      <c r="I81" s="61">
        <v>0</v>
      </c>
      <c r="J81" s="61">
        <v>0</v>
      </c>
      <c r="K81" s="61">
        <v>554360</v>
      </c>
    </row>
    <row r="82" spans="1:11" ht="12.75" hidden="1">
      <c r="A82" s="285"/>
      <c r="B82" s="284" t="s">
        <v>247</v>
      </c>
      <c r="C82" s="177" t="s">
        <v>324</v>
      </c>
      <c r="D82" s="62">
        <v>317940</v>
      </c>
      <c r="E82" s="62">
        <v>0</v>
      </c>
      <c r="F82" s="62">
        <f>D82+E82</f>
        <v>317940</v>
      </c>
      <c r="G82" s="62">
        <v>0</v>
      </c>
      <c r="H82" s="62">
        <v>0</v>
      </c>
      <c r="I82" s="62">
        <v>0</v>
      </c>
      <c r="J82" s="62">
        <v>0</v>
      </c>
      <c r="K82" s="62">
        <v>236420</v>
      </c>
    </row>
    <row r="83" spans="1:11" ht="17.25" customHeight="1">
      <c r="A83" s="348" t="s">
        <v>7</v>
      </c>
      <c r="B83" s="349"/>
      <c r="C83" s="350"/>
      <c r="D83" s="269">
        <v>7574156.4</v>
      </c>
      <c r="E83" s="61">
        <f>E81+E28+E26+E24+E22+E19</f>
        <v>-37855</v>
      </c>
      <c r="F83" s="269">
        <f t="shared" si="4"/>
        <v>7536301.4</v>
      </c>
      <c r="G83" s="61">
        <f>F83-I83-J83-K83</f>
        <v>5372162</v>
      </c>
      <c r="H83" s="61">
        <v>0</v>
      </c>
      <c r="I83" s="61">
        <v>0</v>
      </c>
      <c r="J83" s="61">
        <v>0</v>
      </c>
      <c r="K83" s="269">
        <v>2164139.4</v>
      </c>
    </row>
    <row r="84" spans="1:11" ht="9.75" customHeight="1">
      <c r="A84" s="140"/>
      <c r="B84" s="140"/>
      <c r="C84" s="140"/>
      <c r="D84" s="141"/>
      <c r="E84" s="141"/>
      <c r="F84" s="141"/>
      <c r="G84" s="141"/>
      <c r="H84" s="141"/>
      <c r="I84" s="141"/>
      <c r="J84" s="141"/>
      <c r="K84" s="141"/>
    </row>
    <row r="85" spans="1:11" ht="12.75">
      <c r="A85" s="143"/>
      <c r="B85" s="140"/>
      <c r="C85" s="140"/>
      <c r="D85" s="141"/>
      <c r="E85" s="141"/>
      <c r="F85" s="141"/>
      <c r="G85" s="141"/>
      <c r="H85" s="141"/>
      <c r="I85" s="141"/>
      <c r="J85" s="141"/>
      <c r="K85" s="141"/>
    </row>
    <row r="87" spans="1:9" ht="12.75">
      <c r="A87" s="36"/>
      <c r="B87" s="36"/>
      <c r="C87" s="36"/>
      <c r="D87" s="36"/>
      <c r="E87" s="36"/>
      <c r="F87" s="36"/>
      <c r="G87" s="36"/>
      <c r="H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H88" s="36"/>
      <c r="I88" s="36"/>
    </row>
  </sheetData>
  <sheetProtection/>
  <mergeCells count="10">
    <mergeCell ref="A83:C83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025" header="0" footer="0"/>
  <pageSetup fitToHeight="0" fitToWidth="0" horizontalDpi="600" verticalDpi="600" orientation="landscape" paperSize="9" r:id="rId3"/>
  <rowBreaks count="1" manualBreakCount="1">
    <brk id="123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4">
      <selection activeCell="K2" sqref="K2"/>
    </sheetView>
  </sheetViews>
  <sheetFormatPr defaultColWidth="9.140625" defaultRowHeight="12.75"/>
  <cols>
    <col min="1" max="1" width="5.00390625" style="0" customWidth="1"/>
    <col min="2" max="2" width="5.8515625" style="182" customWidth="1"/>
    <col min="3" max="3" width="8.421875" style="185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6"/>
      <c r="B1" s="180"/>
      <c r="C1" s="184"/>
      <c r="D1" s="36"/>
      <c r="E1" s="63"/>
      <c r="F1" s="63"/>
      <c r="G1" s="63"/>
      <c r="H1" s="63"/>
      <c r="I1" s="63"/>
      <c r="J1" s="63"/>
      <c r="K1" s="2" t="s">
        <v>367</v>
      </c>
      <c r="M1" s="34"/>
    </row>
    <row r="2" spans="1:13" ht="12.75">
      <c r="A2" s="36"/>
      <c r="B2" s="180"/>
      <c r="C2" s="184"/>
      <c r="D2" s="36"/>
      <c r="E2" s="63"/>
      <c r="F2" s="63"/>
      <c r="G2" s="63"/>
      <c r="H2" s="63"/>
      <c r="I2" s="63"/>
      <c r="J2" s="63"/>
      <c r="K2" s="2" t="s">
        <v>264</v>
      </c>
      <c r="M2" s="34"/>
    </row>
    <row r="3" spans="1:11" ht="16.5" customHeight="1">
      <c r="A3" s="362" t="s">
        <v>274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0.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2.75" customHeight="1">
      <c r="A5" s="363" t="s">
        <v>35</v>
      </c>
      <c r="B5" s="364" t="s">
        <v>0</v>
      </c>
      <c r="C5" s="364" t="s">
        <v>36</v>
      </c>
      <c r="D5" s="360" t="s">
        <v>37</v>
      </c>
      <c r="E5" s="341" t="s">
        <v>38</v>
      </c>
      <c r="F5" s="341" t="s">
        <v>39</v>
      </c>
      <c r="G5" s="341"/>
      <c r="H5" s="341"/>
      <c r="I5" s="341"/>
      <c r="J5" s="341"/>
      <c r="K5" s="360" t="s">
        <v>40</v>
      </c>
    </row>
    <row r="6" spans="1:11" ht="12.75" customHeight="1">
      <c r="A6" s="363"/>
      <c r="B6" s="364"/>
      <c r="C6" s="364"/>
      <c r="D6" s="360"/>
      <c r="E6" s="341"/>
      <c r="F6" s="341" t="s">
        <v>275</v>
      </c>
      <c r="G6" s="341" t="s">
        <v>41</v>
      </c>
      <c r="H6" s="341"/>
      <c r="I6" s="341"/>
      <c r="J6" s="341"/>
      <c r="K6" s="360"/>
    </row>
    <row r="7" spans="1:11" ht="12.75" customHeight="1">
      <c r="A7" s="363"/>
      <c r="B7" s="364"/>
      <c r="C7" s="364"/>
      <c r="D7" s="360"/>
      <c r="E7" s="341"/>
      <c r="F7" s="341"/>
      <c r="G7" s="341" t="s">
        <v>42</v>
      </c>
      <c r="H7" s="341" t="s">
        <v>43</v>
      </c>
      <c r="I7" s="341" t="s">
        <v>44</v>
      </c>
      <c r="J7" s="341" t="s">
        <v>45</v>
      </c>
      <c r="K7" s="360"/>
    </row>
    <row r="8" spans="1:11" ht="12.75">
      <c r="A8" s="363"/>
      <c r="B8" s="364"/>
      <c r="C8" s="364"/>
      <c r="D8" s="360"/>
      <c r="E8" s="341"/>
      <c r="F8" s="341"/>
      <c r="G8" s="341"/>
      <c r="H8" s="341"/>
      <c r="I8" s="341"/>
      <c r="J8" s="341"/>
      <c r="K8" s="360"/>
    </row>
    <row r="9" spans="1:11" ht="102" customHeight="1">
      <c r="A9" s="363"/>
      <c r="B9" s="364"/>
      <c r="C9" s="364"/>
      <c r="D9" s="360"/>
      <c r="E9" s="341"/>
      <c r="F9" s="341"/>
      <c r="G9" s="341"/>
      <c r="H9" s="341"/>
      <c r="I9" s="341"/>
      <c r="J9" s="341"/>
      <c r="K9" s="360"/>
    </row>
    <row r="10" spans="1:11" ht="12.75">
      <c r="A10" s="66">
        <v>1</v>
      </c>
      <c r="B10" s="181">
        <v>2</v>
      </c>
      <c r="C10" s="181">
        <v>3</v>
      </c>
      <c r="D10" s="66">
        <v>5</v>
      </c>
      <c r="E10" s="67">
        <v>6</v>
      </c>
      <c r="F10" s="67">
        <v>7</v>
      </c>
      <c r="G10" s="67">
        <v>8</v>
      </c>
      <c r="H10" s="67">
        <v>9</v>
      </c>
      <c r="I10" s="67">
        <v>10</v>
      </c>
      <c r="J10" s="67">
        <v>11</v>
      </c>
      <c r="K10" s="66">
        <v>12</v>
      </c>
    </row>
    <row r="11" spans="1:11" ht="48">
      <c r="A11" s="228">
        <v>1</v>
      </c>
      <c r="B11" s="241" t="s">
        <v>47</v>
      </c>
      <c r="C11" s="241" t="s">
        <v>48</v>
      </c>
      <c r="D11" s="177" t="s">
        <v>320</v>
      </c>
      <c r="E11" s="253">
        <v>24600</v>
      </c>
      <c r="F11" s="253">
        <v>24600</v>
      </c>
      <c r="G11" s="253">
        <v>24600</v>
      </c>
      <c r="H11" s="253">
        <v>0</v>
      </c>
      <c r="I11" s="230" t="s">
        <v>49</v>
      </c>
      <c r="J11" s="253">
        <v>0</v>
      </c>
      <c r="K11" s="177" t="s">
        <v>50</v>
      </c>
    </row>
    <row r="12" spans="1:11" s="160" customFormat="1" ht="48">
      <c r="A12" s="228">
        <v>2</v>
      </c>
      <c r="B12" s="252" t="s">
        <v>170</v>
      </c>
      <c r="C12" s="252" t="s">
        <v>172</v>
      </c>
      <c r="D12" s="229" t="s">
        <v>276</v>
      </c>
      <c r="E12" s="68">
        <f>160000+15200</f>
        <v>175200</v>
      </c>
      <c r="F12" s="68">
        <v>175200</v>
      </c>
      <c r="G12" s="68">
        <v>175200</v>
      </c>
      <c r="H12" s="68">
        <v>0</v>
      </c>
      <c r="I12" s="230" t="s">
        <v>49</v>
      </c>
      <c r="J12" s="68">
        <v>0</v>
      </c>
      <c r="K12" s="177" t="s">
        <v>50</v>
      </c>
    </row>
    <row r="13" spans="1:11" s="160" customFormat="1" ht="48">
      <c r="A13" s="228">
        <v>3</v>
      </c>
      <c r="B13" s="252" t="s">
        <v>170</v>
      </c>
      <c r="C13" s="252" t="s">
        <v>172</v>
      </c>
      <c r="D13" s="229" t="s">
        <v>277</v>
      </c>
      <c r="E13" s="68">
        <f>175000+376330</f>
        <v>551330</v>
      </c>
      <c r="F13" s="68">
        <v>551330</v>
      </c>
      <c r="G13" s="68">
        <f>570000-193670</f>
        <v>376330</v>
      </c>
      <c r="H13" s="68">
        <v>0</v>
      </c>
      <c r="I13" s="230" t="s">
        <v>296</v>
      </c>
      <c r="J13" s="68">
        <v>0</v>
      </c>
      <c r="K13" s="177" t="s">
        <v>50</v>
      </c>
    </row>
    <row r="14" spans="1:11" s="160" customFormat="1" ht="48">
      <c r="A14" s="228">
        <v>4</v>
      </c>
      <c r="B14" s="241" t="s">
        <v>26</v>
      </c>
      <c r="C14" s="241" t="s">
        <v>27</v>
      </c>
      <c r="D14" s="177" t="s">
        <v>278</v>
      </c>
      <c r="E14" s="253">
        <v>22386</v>
      </c>
      <c r="F14" s="253">
        <v>22386</v>
      </c>
      <c r="G14" s="253">
        <v>22386</v>
      </c>
      <c r="H14" s="253">
        <v>0</v>
      </c>
      <c r="I14" s="230" t="s">
        <v>49</v>
      </c>
      <c r="J14" s="253">
        <v>0</v>
      </c>
      <c r="K14" s="177" t="s">
        <v>50</v>
      </c>
    </row>
    <row r="15" spans="1:11" s="160" customFormat="1" ht="48" hidden="1">
      <c r="A15" s="228"/>
      <c r="B15" s="241" t="s">
        <v>177</v>
      </c>
      <c r="C15" s="241" t="s">
        <v>208</v>
      </c>
      <c r="D15" s="177" t="s">
        <v>321</v>
      </c>
      <c r="E15" s="253">
        <v>0</v>
      </c>
      <c r="F15" s="253">
        <v>0</v>
      </c>
      <c r="G15" s="253">
        <v>0</v>
      </c>
      <c r="H15" s="253">
        <v>0</v>
      </c>
      <c r="I15" s="230" t="s">
        <v>49</v>
      </c>
      <c r="J15" s="253">
        <v>0</v>
      </c>
      <c r="K15" s="177" t="s">
        <v>50</v>
      </c>
    </row>
    <row r="16" spans="1:11" s="160" customFormat="1" ht="53.25" customHeight="1">
      <c r="A16" s="228">
        <v>5</v>
      </c>
      <c r="B16" s="241" t="s">
        <v>55</v>
      </c>
      <c r="C16" s="241" t="s">
        <v>116</v>
      </c>
      <c r="D16" s="177" t="s">
        <v>322</v>
      </c>
      <c r="E16" s="253">
        <v>27203</v>
      </c>
      <c r="F16" s="253">
        <v>27203</v>
      </c>
      <c r="G16" s="253">
        <v>27203</v>
      </c>
      <c r="H16" s="253">
        <v>0</v>
      </c>
      <c r="I16" s="230" t="s">
        <v>49</v>
      </c>
      <c r="J16" s="253">
        <v>0</v>
      </c>
      <c r="K16" s="177" t="s">
        <v>325</v>
      </c>
    </row>
    <row r="17" spans="1:11" s="160" customFormat="1" ht="48">
      <c r="A17" s="228">
        <v>6</v>
      </c>
      <c r="B17" s="241" t="s">
        <v>55</v>
      </c>
      <c r="C17" s="241" t="s">
        <v>116</v>
      </c>
      <c r="D17" s="177" t="s">
        <v>279</v>
      </c>
      <c r="E17" s="253">
        <v>55000</v>
      </c>
      <c r="F17" s="253">
        <v>55000</v>
      </c>
      <c r="G17" s="253">
        <v>55000</v>
      </c>
      <c r="H17" s="253">
        <v>0</v>
      </c>
      <c r="I17" s="230" t="s">
        <v>49</v>
      </c>
      <c r="J17" s="253">
        <v>0</v>
      </c>
      <c r="K17" s="177" t="s">
        <v>50</v>
      </c>
    </row>
    <row r="18" spans="1:11" s="160" customFormat="1" ht="48">
      <c r="A18" s="228">
        <v>7</v>
      </c>
      <c r="B18" s="241" t="s">
        <v>55</v>
      </c>
      <c r="C18" s="241" t="s">
        <v>116</v>
      </c>
      <c r="D18" s="177" t="s">
        <v>314</v>
      </c>
      <c r="E18" s="253">
        <v>702973</v>
      </c>
      <c r="F18" s="253">
        <v>702973</v>
      </c>
      <c r="G18" s="253">
        <v>702973</v>
      </c>
      <c r="H18" s="253">
        <v>0</v>
      </c>
      <c r="I18" s="230" t="s">
        <v>49</v>
      </c>
      <c r="J18" s="253">
        <v>0</v>
      </c>
      <c r="K18" s="177" t="s">
        <v>50</v>
      </c>
    </row>
    <row r="19" spans="1:11" s="160" customFormat="1" ht="51">
      <c r="A19" s="228">
        <v>8</v>
      </c>
      <c r="B19" s="241" t="s">
        <v>55</v>
      </c>
      <c r="C19" s="241" t="s">
        <v>116</v>
      </c>
      <c r="D19" s="177" t="s">
        <v>286</v>
      </c>
      <c r="E19" s="253">
        <v>34500</v>
      </c>
      <c r="F19" s="253">
        <v>34500</v>
      </c>
      <c r="G19" s="253">
        <v>34500</v>
      </c>
      <c r="H19" s="253">
        <v>0</v>
      </c>
      <c r="I19" s="230" t="s">
        <v>49</v>
      </c>
      <c r="J19" s="253">
        <v>0</v>
      </c>
      <c r="K19" s="177" t="s">
        <v>50</v>
      </c>
    </row>
    <row r="20" spans="1:11" s="160" customFormat="1" ht="51">
      <c r="A20" s="228">
        <v>9</v>
      </c>
      <c r="B20" s="241" t="s">
        <v>179</v>
      </c>
      <c r="C20" s="241" t="s">
        <v>181</v>
      </c>
      <c r="D20" s="177" t="s">
        <v>300</v>
      </c>
      <c r="E20" s="253">
        <v>29500</v>
      </c>
      <c r="F20" s="253">
        <v>29500</v>
      </c>
      <c r="G20" s="253">
        <v>29500</v>
      </c>
      <c r="H20" s="253">
        <v>0</v>
      </c>
      <c r="I20" s="230" t="s">
        <v>49</v>
      </c>
      <c r="J20" s="253">
        <v>0</v>
      </c>
      <c r="K20" s="177" t="s">
        <v>50</v>
      </c>
    </row>
    <row r="21" spans="1:11" s="160" customFormat="1" ht="48">
      <c r="A21" s="228">
        <v>10</v>
      </c>
      <c r="B21" s="241" t="s">
        <v>179</v>
      </c>
      <c r="C21" s="241" t="s">
        <v>181</v>
      </c>
      <c r="D21" s="177" t="s">
        <v>329</v>
      </c>
      <c r="E21" s="253">
        <v>14760</v>
      </c>
      <c r="F21" s="253">
        <v>14760</v>
      </c>
      <c r="G21" s="253">
        <v>14760</v>
      </c>
      <c r="H21" s="253">
        <v>0</v>
      </c>
      <c r="I21" s="230" t="s">
        <v>49</v>
      </c>
      <c r="J21" s="253">
        <v>0</v>
      </c>
      <c r="K21" s="177" t="s">
        <v>50</v>
      </c>
    </row>
    <row r="22" spans="1:11" s="160" customFormat="1" ht="48">
      <c r="A22" s="228">
        <v>11</v>
      </c>
      <c r="B22" s="241" t="s">
        <v>179</v>
      </c>
      <c r="C22" s="241" t="s">
        <v>181</v>
      </c>
      <c r="D22" s="177" t="s">
        <v>330</v>
      </c>
      <c r="E22" s="253">
        <v>35240</v>
      </c>
      <c r="F22" s="253">
        <v>35240</v>
      </c>
      <c r="G22" s="253">
        <v>35240</v>
      </c>
      <c r="H22" s="253">
        <v>0</v>
      </c>
      <c r="I22" s="230" t="s">
        <v>49</v>
      </c>
      <c r="J22" s="253">
        <v>0</v>
      </c>
      <c r="K22" s="177" t="s">
        <v>50</v>
      </c>
    </row>
    <row r="23" spans="1:11" s="160" customFormat="1" ht="48">
      <c r="A23" s="228">
        <v>12</v>
      </c>
      <c r="B23" s="241" t="s">
        <v>212</v>
      </c>
      <c r="C23" s="241" t="s">
        <v>312</v>
      </c>
      <c r="D23" s="177" t="s">
        <v>315</v>
      </c>
      <c r="E23" s="253">
        <v>33210</v>
      </c>
      <c r="F23" s="253">
        <v>33210</v>
      </c>
      <c r="G23" s="253">
        <v>33210</v>
      </c>
      <c r="H23" s="253">
        <v>0</v>
      </c>
      <c r="I23" s="230" t="s">
        <v>49</v>
      </c>
      <c r="J23" s="253">
        <v>0</v>
      </c>
      <c r="K23" s="177" t="s">
        <v>50</v>
      </c>
    </row>
    <row r="24" spans="1:11" s="160" customFormat="1" ht="48">
      <c r="A24" s="228">
        <v>13</v>
      </c>
      <c r="B24" s="252" t="s">
        <v>212</v>
      </c>
      <c r="C24" s="252" t="s">
        <v>230</v>
      </c>
      <c r="D24" s="177" t="s">
        <v>280</v>
      </c>
      <c r="E24" s="68">
        <v>20200</v>
      </c>
      <c r="F24" s="68">
        <v>20200</v>
      </c>
      <c r="G24" s="68">
        <v>10200</v>
      </c>
      <c r="H24" s="68">
        <v>0</v>
      </c>
      <c r="I24" s="230" t="s">
        <v>281</v>
      </c>
      <c r="J24" s="68">
        <v>0</v>
      </c>
      <c r="K24" s="177" t="s">
        <v>50</v>
      </c>
    </row>
    <row r="25" spans="1:11" s="160" customFormat="1" ht="48">
      <c r="A25" s="228">
        <v>14</v>
      </c>
      <c r="B25" s="252" t="s">
        <v>212</v>
      </c>
      <c r="C25" s="252" t="s">
        <v>230</v>
      </c>
      <c r="D25" s="177" t="s">
        <v>282</v>
      </c>
      <c r="E25" s="68">
        <v>20200</v>
      </c>
      <c r="F25" s="68">
        <v>20200</v>
      </c>
      <c r="G25" s="68">
        <v>10200</v>
      </c>
      <c r="H25" s="68">
        <v>0</v>
      </c>
      <c r="I25" s="230" t="s">
        <v>281</v>
      </c>
      <c r="J25" s="68">
        <v>0</v>
      </c>
      <c r="K25" s="177" t="s">
        <v>50</v>
      </c>
    </row>
    <row r="26" spans="1:11" s="160" customFormat="1" ht="48">
      <c r="A26" s="228">
        <v>15</v>
      </c>
      <c r="B26" s="252" t="s">
        <v>212</v>
      </c>
      <c r="C26" s="252" t="s">
        <v>230</v>
      </c>
      <c r="D26" s="177" t="s">
        <v>283</v>
      </c>
      <c r="E26" s="68">
        <v>20200</v>
      </c>
      <c r="F26" s="68">
        <v>20200</v>
      </c>
      <c r="G26" s="68">
        <v>10200</v>
      </c>
      <c r="H26" s="68">
        <v>0</v>
      </c>
      <c r="I26" s="230" t="s">
        <v>284</v>
      </c>
      <c r="J26" s="68">
        <v>0</v>
      </c>
      <c r="K26" s="177" t="s">
        <v>50</v>
      </c>
    </row>
    <row r="27" spans="1:11" s="160" customFormat="1" ht="48">
      <c r="A27" s="228">
        <v>16</v>
      </c>
      <c r="B27" s="252" t="s">
        <v>239</v>
      </c>
      <c r="C27" s="252" t="s">
        <v>243</v>
      </c>
      <c r="D27" s="177" t="s">
        <v>285</v>
      </c>
      <c r="E27" s="68">
        <v>20200</v>
      </c>
      <c r="F27" s="68">
        <v>20200</v>
      </c>
      <c r="G27" s="68">
        <v>10200</v>
      </c>
      <c r="H27" s="68">
        <v>0</v>
      </c>
      <c r="I27" s="230" t="s">
        <v>281</v>
      </c>
      <c r="J27" s="68">
        <v>0</v>
      </c>
      <c r="K27" s="177" t="s">
        <v>50</v>
      </c>
    </row>
    <row r="28" spans="1:11" s="160" customFormat="1" ht="12.75">
      <c r="A28" s="361" t="s">
        <v>1</v>
      </c>
      <c r="B28" s="361"/>
      <c r="C28" s="361"/>
      <c r="D28" s="361"/>
      <c r="E28" s="253">
        <f>SUM(E11:E27)</f>
        <v>1786702</v>
      </c>
      <c r="F28" s="253">
        <f>SUM(F11:F27)</f>
        <v>1786702</v>
      </c>
      <c r="G28" s="253">
        <f>SUM(G11:G27)</f>
        <v>1571702</v>
      </c>
      <c r="H28" s="253">
        <f>SUM(H12:H14)</f>
        <v>0</v>
      </c>
      <c r="I28" s="253">
        <f>40000+175000</f>
        <v>215000</v>
      </c>
      <c r="J28" s="253">
        <f>SUM(J12:J14)</f>
        <v>0</v>
      </c>
      <c r="K28" s="69" t="s">
        <v>58</v>
      </c>
    </row>
    <row r="29" spans="1:11" s="160" customFormat="1" ht="12.75">
      <c r="A29" s="36"/>
      <c r="B29" s="180"/>
      <c r="C29" s="184"/>
      <c r="D29" s="36"/>
      <c r="E29" s="63"/>
      <c r="F29" s="63"/>
      <c r="G29" s="63"/>
      <c r="H29" s="63"/>
      <c r="I29" s="63"/>
      <c r="J29" s="63"/>
      <c r="K29" s="36"/>
    </row>
    <row r="30" spans="1:11" s="160" customFormat="1" ht="12.75">
      <c r="A30" s="36" t="s">
        <v>59</v>
      </c>
      <c r="B30" s="180"/>
      <c r="C30" s="184"/>
      <c r="D30" s="36"/>
      <c r="E30" s="63"/>
      <c r="F30" s="63"/>
      <c r="G30" s="63"/>
      <c r="H30" s="63"/>
      <c r="I30" s="63"/>
      <c r="J30" s="63"/>
      <c r="K30" s="36"/>
    </row>
    <row r="31" spans="1:11" s="160" customFormat="1" ht="12.75">
      <c r="A31" s="36" t="s">
        <v>60</v>
      </c>
      <c r="B31" s="180"/>
      <c r="C31" s="184"/>
      <c r="D31" s="36"/>
      <c r="E31" s="63"/>
      <c r="F31" s="63"/>
      <c r="G31" s="63"/>
      <c r="H31" s="63"/>
      <c r="I31" s="63"/>
      <c r="J31" s="63"/>
      <c r="K31" s="36"/>
    </row>
    <row r="32" spans="1:11" s="160" customFormat="1" ht="12.75">
      <c r="A32" s="36" t="s">
        <v>192</v>
      </c>
      <c r="B32" s="180"/>
      <c r="C32" s="184"/>
      <c r="D32" s="36"/>
      <c r="E32" s="63"/>
      <c r="F32" s="63"/>
      <c r="G32" s="63"/>
      <c r="H32" s="63"/>
      <c r="I32" s="63"/>
      <c r="J32" s="63"/>
      <c r="K32" s="36"/>
    </row>
    <row r="33" spans="1:11" s="160" customFormat="1" ht="12.75">
      <c r="A33" s="36"/>
      <c r="B33" s="180" t="s">
        <v>228</v>
      </c>
      <c r="C33" s="184"/>
      <c r="D33" s="36"/>
      <c r="E33" s="63"/>
      <c r="F33" s="63"/>
      <c r="G33" s="63"/>
      <c r="H33" s="63"/>
      <c r="I33" s="63"/>
      <c r="J33" s="63"/>
      <c r="K33" s="36"/>
    </row>
    <row r="34" spans="1:11" s="160" customFormat="1" ht="12.75">
      <c r="A34" s="36" t="s">
        <v>62</v>
      </c>
      <c r="B34" s="180"/>
      <c r="C34" s="184"/>
      <c r="D34" s="36"/>
      <c r="E34" s="63"/>
      <c r="F34" s="63"/>
      <c r="G34" s="63"/>
      <c r="H34" s="63"/>
      <c r="I34" s="63"/>
      <c r="J34" s="63"/>
      <c r="K34" s="36"/>
    </row>
    <row r="35" spans="1:11" s="160" customFormat="1" ht="48" customHeight="1" hidden="1">
      <c r="A35" s="36" t="s">
        <v>229</v>
      </c>
      <c r="B35" s="180"/>
      <c r="C35" s="184"/>
      <c r="D35" s="36"/>
      <c r="E35" s="63"/>
      <c r="F35" s="63"/>
      <c r="G35" s="63"/>
      <c r="H35" s="63"/>
      <c r="I35" s="63"/>
      <c r="J35" s="63"/>
      <c r="K35" s="36"/>
    </row>
    <row r="36" spans="1:11" s="160" customFormat="1" ht="48" customHeight="1" hidden="1">
      <c r="A36" s="36" t="s">
        <v>60</v>
      </c>
      <c r="B36" s="180"/>
      <c r="C36" s="184"/>
      <c r="D36" s="36"/>
      <c r="E36" s="63"/>
      <c r="F36" s="63"/>
      <c r="G36" s="63"/>
      <c r="H36" s="63"/>
      <c r="I36" s="63"/>
      <c r="J36" s="63"/>
      <c r="K36" s="36"/>
    </row>
    <row r="37" s="160" customFormat="1" ht="12.75"/>
    <row r="38" s="160" customFormat="1" ht="12.75"/>
    <row r="39" s="160" customFormat="1" ht="12.75"/>
    <row r="40" s="160" customFormat="1" ht="12.75"/>
    <row r="41" s="160" customFormat="1" ht="12.75"/>
    <row r="42" s="160" customFormat="1" ht="12.75"/>
    <row r="43" s="160" customFormat="1" ht="12.75"/>
    <row r="44" s="160" customFormat="1" ht="12.75"/>
    <row r="45" s="160" customFormat="1" ht="12.75" hidden="1"/>
    <row r="46" s="160" customFormat="1" ht="12.75"/>
    <row r="47" s="160" customFormat="1" ht="12.75"/>
    <row r="48" spans="2:3" ht="12.75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 hidden="1">
      <c r="B51"/>
      <c r="C51"/>
    </row>
    <row r="52" spans="2:3" ht="12.75" hidden="1">
      <c r="B52"/>
      <c r="C52"/>
    </row>
    <row r="53" spans="2:3" ht="12.75" hidden="1">
      <c r="B53"/>
      <c r="C53"/>
    </row>
    <row r="54" spans="2:3" ht="12.75" hidden="1">
      <c r="B54"/>
      <c r="C54"/>
    </row>
    <row r="55" spans="2:3" ht="12.75" hidden="1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</sheetData>
  <sheetProtection/>
  <mergeCells count="15"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28:D28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6"/>
      <c r="B1" s="36"/>
      <c r="C1" s="36"/>
      <c r="D1" s="128"/>
      <c r="E1" s="2"/>
      <c r="F1" s="2" t="s">
        <v>313</v>
      </c>
      <c r="G1" s="34"/>
      <c r="J1" s="34"/>
    </row>
    <row r="2" spans="1:10" ht="12.75">
      <c r="A2" s="36"/>
      <c r="B2" s="36"/>
      <c r="C2" s="36"/>
      <c r="D2" s="34"/>
      <c r="E2" s="2"/>
      <c r="F2" s="2" t="s">
        <v>264</v>
      </c>
      <c r="G2" s="34"/>
      <c r="J2" s="34"/>
    </row>
    <row r="3" spans="1:8" ht="15.75">
      <c r="A3" s="368"/>
      <c r="B3" s="368"/>
      <c r="C3" s="368"/>
      <c r="D3" s="368"/>
      <c r="E3" s="368"/>
      <c r="F3" s="368"/>
      <c r="G3" s="368"/>
      <c r="H3" s="368"/>
    </row>
    <row r="4" spans="5:8" ht="12.75">
      <c r="E4" s="129"/>
      <c r="F4" s="130"/>
      <c r="G4" s="130"/>
      <c r="H4" s="131"/>
    </row>
    <row r="5" spans="5:8" ht="12.75">
      <c r="E5" s="129"/>
      <c r="F5" s="369"/>
      <c r="G5" s="369"/>
      <c r="H5" s="133"/>
    </row>
    <row r="6" spans="1:8" ht="15.75">
      <c r="A6" s="370" t="s">
        <v>310</v>
      </c>
      <c r="B6" s="370"/>
      <c r="C6" s="370"/>
      <c r="D6" s="370"/>
      <c r="E6" s="370"/>
      <c r="F6" s="132"/>
      <c r="G6" s="132"/>
      <c r="H6" s="133"/>
    </row>
    <row r="7" spans="4:8" ht="12.75">
      <c r="D7" s="36"/>
      <c r="E7" s="134"/>
      <c r="F7" s="135"/>
      <c r="G7" s="135"/>
      <c r="H7" s="136"/>
    </row>
    <row r="8" spans="1:8" ht="12.75">
      <c r="A8" s="363" t="s">
        <v>35</v>
      </c>
      <c r="B8" s="363" t="s">
        <v>0</v>
      </c>
      <c r="C8" s="363" t="s">
        <v>3</v>
      </c>
      <c r="D8" s="360" t="s">
        <v>184</v>
      </c>
      <c r="E8" s="371" t="s">
        <v>185</v>
      </c>
      <c r="F8" s="137"/>
      <c r="G8" s="137"/>
      <c r="H8" s="138"/>
    </row>
    <row r="9" spans="1:8" ht="12.75">
      <c r="A9" s="363"/>
      <c r="B9" s="363"/>
      <c r="C9" s="363"/>
      <c r="D9" s="360"/>
      <c r="E9" s="372"/>
      <c r="F9" s="130"/>
      <c r="G9" s="130"/>
      <c r="H9" s="139"/>
    </row>
    <row r="10" spans="1:8" ht="12.75">
      <c r="A10" s="363"/>
      <c r="B10" s="363"/>
      <c r="C10" s="363"/>
      <c r="D10" s="360"/>
      <c r="E10" s="373"/>
      <c r="F10" s="137"/>
      <c r="G10" s="137"/>
      <c r="H10" s="138"/>
    </row>
    <row r="11" spans="1:8" ht="12.75">
      <c r="A11" s="66">
        <v>1</v>
      </c>
      <c r="B11" s="66">
        <v>2</v>
      </c>
      <c r="C11" s="66">
        <v>3</v>
      </c>
      <c r="D11" s="66">
        <v>4</v>
      </c>
      <c r="E11" s="67">
        <v>5</v>
      </c>
      <c r="F11" s="130"/>
      <c r="G11" s="130"/>
      <c r="H11" s="139"/>
    </row>
    <row r="12" spans="1:8" ht="14.25" customHeight="1">
      <c r="A12" s="276">
        <v>1</v>
      </c>
      <c r="B12" s="276">
        <v>801</v>
      </c>
      <c r="C12" s="276">
        <v>80104</v>
      </c>
      <c r="D12" s="277" t="s">
        <v>210</v>
      </c>
      <c r="E12" s="278">
        <f>630000+17200</f>
        <v>647200</v>
      </c>
      <c r="F12" s="137"/>
      <c r="G12" s="137"/>
      <c r="H12" s="138"/>
    </row>
    <row r="13" spans="1:8" ht="28.5" customHeight="1" hidden="1">
      <c r="A13" s="279">
        <v>2</v>
      </c>
      <c r="B13" s="279">
        <v>851</v>
      </c>
      <c r="C13" s="279">
        <v>85195</v>
      </c>
      <c r="D13" s="280" t="s">
        <v>211</v>
      </c>
      <c r="E13" s="281">
        <v>0</v>
      </c>
      <c r="F13" s="130"/>
      <c r="G13" s="130"/>
      <c r="H13" s="139"/>
    </row>
    <row r="14" spans="1:8" ht="28.5" customHeight="1">
      <c r="A14" s="276">
        <v>2</v>
      </c>
      <c r="B14" s="276">
        <v>801</v>
      </c>
      <c r="C14" s="276">
        <v>80149</v>
      </c>
      <c r="D14" s="277" t="s">
        <v>210</v>
      </c>
      <c r="E14" s="278">
        <v>122050</v>
      </c>
      <c r="F14" s="130"/>
      <c r="G14" s="130"/>
      <c r="H14" s="139"/>
    </row>
    <row r="15" spans="1:8" ht="25.5">
      <c r="A15" s="276">
        <v>3</v>
      </c>
      <c r="B15" s="282" t="s">
        <v>212</v>
      </c>
      <c r="C15" s="282" t="s">
        <v>213</v>
      </c>
      <c r="D15" s="277" t="s">
        <v>214</v>
      </c>
      <c r="E15" s="278">
        <v>368757</v>
      </c>
      <c r="F15" s="130"/>
      <c r="G15" s="130"/>
      <c r="H15" s="111"/>
    </row>
    <row r="16" spans="1:8" ht="38.25">
      <c r="A16" s="276">
        <v>4</v>
      </c>
      <c r="B16" s="276">
        <v>851</v>
      </c>
      <c r="C16" s="276">
        <v>85195</v>
      </c>
      <c r="D16" s="277" t="s">
        <v>258</v>
      </c>
      <c r="E16" s="278">
        <f>5000</f>
        <v>5000</v>
      </c>
      <c r="F16" s="130"/>
      <c r="G16" s="130"/>
      <c r="H16" s="111"/>
    </row>
    <row r="17" spans="1:8" ht="12.75">
      <c r="A17" s="279"/>
      <c r="B17" s="279"/>
      <c r="C17" s="279"/>
      <c r="D17" s="279"/>
      <c r="E17" s="281"/>
      <c r="F17" s="130"/>
      <c r="G17" s="130"/>
      <c r="H17" s="111"/>
    </row>
    <row r="18" spans="1:8" ht="12.75">
      <c r="A18" s="365" t="s">
        <v>1</v>
      </c>
      <c r="B18" s="366"/>
      <c r="C18" s="366"/>
      <c r="D18" s="367"/>
      <c r="E18" s="106">
        <f>E12+E13+E15+E16+E17+E14</f>
        <v>1143007</v>
      </c>
      <c r="F18" s="130"/>
      <c r="G18" s="130"/>
      <c r="H18" s="111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34" t="s">
        <v>218</v>
      </c>
    </row>
    <row r="2" ht="12.75">
      <c r="O2" s="34" t="s">
        <v>24</v>
      </c>
    </row>
    <row r="3" ht="6.75" customHeight="1"/>
    <row r="4" spans="1:15" ht="18">
      <c r="A4" s="375" t="s">
        <v>155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</row>
    <row r="5" spans="1:15" ht="9" customHeight="1">
      <c r="A5" s="64"/>
      <c r="B5" s="64"/>
      <c r="C5" s="64"/>
      <c r="D5" s="64"/>
      <c r="E5" s="64"/>
      <c r="F5" s="65"/>
      <c r="G5" s="65"/>
      <c r="H5" s="65"/>
      <c r="I5" s="65"/>
      <c r="J5" s="65"/>
      <c r="K5" s="65"/>
      <c r="L5" s="65"/>
      <c r="M5" s="65"/>
      <c r="N5" s="65"/>
      <c r="O5" s="114"/>
    </row>
    <row r="6" spans="1:15" ht="12.75">
      <c r="A6" s="363" t="s">
        <v>35</v>
      </c>
      <c r="B6" s="363" t="s">
        <v>0</v>
      </c>
      <c r="C6" s="363" t="s">
        <v>36</v>
      </c>
      <c r="D6" s="360" t="s">
        <v>156</v>
      </c>
      <c r="E6" s="376" t="s">
        <v>157</v>
      </c>
      <c r="F6" s="341" t="s">
        <v>38</v>
      </c>
      <c r="G6" s="371" t="s">
        <v>158</v>
      </c>
      <c r="H6" s="341" t="s">
        <v>39</v>
      </c>
      <c r="I6" s="341"/>
      <c r="J6" s="341"/>
      <c r="K6" s="341"/>
      <c r="L6" s="341"/>
      <c r="M6" s="341"/>
      <c r="N6" s="341"/>
      <c r="O6" s="341" t="s">
        <v>40</v>
      </c>
    </row>
    <row r="7" spans="1:15" ht="12.75">
      <c r="A7" s="363"/>
      <c r="B7" s="363"/>
      <c r="C7" s="363"/>
      <c r="D7" s="360"/>
      <c r="E7" s="377"/>
      <c r="F7" s="341"/>
      <c r="G7" s="372"/>
      <c r="H7" s="341" t="s">
        <v>159</v>
      </c>
      <c r="I7" s="341" t="s">
        <v>41</v>
      </c>
      <c r="J7" s="341"/>
      <c r="K7" s="341"/>
      <c r="L7" s="341"/>
      <c r="M7" s="341" t="s">
        <v>94</v>
      </c>
      <c r="N7" s="341" t="s">
        <v>95</v>
      </c>
      <c r="O7" s="341"/>
    </row>
    <row r="8" spans="1:15" ht="12.75">
      <c r="A8" s="363"/>
      <c r="B8" s="363"/>
      <c r="C8" s="363"/>
      <c r="D8" s="360"/>
      <c r="E8" s="377"/>
      <c r="F8" s="341"/>
      <c r="G8" s="372"/>
      <c r="H8" s="341"/>
      <c r="I8" s="341" t="s">
        <v>42</v>
      </c>
      <c r="J8" s="374" t="s">
        <v>160</v>
      </c>
      <c r="K8" s="341" t="s">
        <v>161</v>
      </c>
      <c r="L8" s="341" t="s">
        <v>45</v>
      </c>
      <c r="M8" s="341"/>
      <c r="N8" s="341"/>
      <c r="O8" s="341"/>
    </row>
    <row r="9" spans="1:15" ht="12.75">
      <c r="A9" s="363"/>
      <c r="B9" s="363"/>
      <c r="C9" s="363"/>
      <c r="D9" s="360"/>
      <c r="E9" s="377"/>
      <c r="F9" s="341"/>
      <c r="G9" s="372"/>
      <c r="H9" s="341"/>
      <c r="I9" s="341"/>
      <c r="J9" s="374"/>
      <c r="K9" s="341"/>
      <c r="L9" s="341"/>
      <c r="M9" s="341"/>
      <c r="N9" s="341"/>
      <c r="O9" s="341"/>
    </row>
    <row r="10" spans="1:15" ht="47.25" customHeight="1">
      <c r="A10" s="363"/>
      <c r="B10" s="363"/>
      <c r="C10" s="363"/>
      <c r="D10" s="360"/>
      <c r="E10" s="378"/>
      <c r="F10" s="341"/>
      <c r="G10" s="373"/>
      <c r="H10" s="341"/>
      <c r="I10" s="341"/>
      <c r="J10" s="374"/>
      <c r="K10" s="341"/>
      <c r="L10" s="341"/>
      <c r="M10" s="341"/>
      <c r="N10" s="341"/>
      <c r="O10" s="341"/>
    </row>
    <row r="11" spans="1:15" ht="12.75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7">
        <v>12</v>
      </c>
      <c r="M11" s="67">
        <v>13</v>
      </c>
      <c r="N11" s="67">
        <v>14</v>
      </c>
      <c r="O11" s="67">
        <v>15</v>
      </c>
    </row>
    <row r="12" spans="1:15" ht="102" customHeight="1">
      <c r="A12" s="115" t="s">
        <v>46</v>
      </c>
      <c r="B12" s="116" t="s">
        <v>47</v>
      </c>
      <c r="C12" s="116" t="s">
        <v>48</v>
      </c>
      <c r="D12" s="117" t="s">
        <v>162</v>
      </c>
      <c r="E12" s="115" t="s">
        <v>163</v>
      </c>
      <c r="F12" s="118">
        <f>G12+H12+1557158</f>
        <v>5468096</v>
      </c>
      <c r="G12" s="118">
        <v>1211236</v>
      </c>
      <c r="H12" s="118">
        <f>I12+J12+659148</f>
        <v>2699702</v>
      </c>
      <c r="I12" s="118">
        <f>835009+31725</f>
        <v>866734</v>
      </c>
      <c r="J12" s="118">
        <v>1173820</v>
      </c>
      <c r="K12" s="119" t="s">
        <v>164</v>
      </c>
      <c r="L12" s="118">
        <v>0</v>
      </c>
      <c r="M12" s="119" t="s">
        <v>197</v>
      </c>
      <c r="N12" s="118">
        <v>0</v>
      </c>
      <c r="O12" s="119" t="s">
        <v>167</v>
      </c>
    </row>
    <row r="13" spans="1:15" ht="51" hidden="1">
      <c r="A13" s="120" t="s">
        <v>51</v>
      </c>
      <c r="B13" s="121"/>
      <c r="C13" s="121"/>
      <c r="D13" s="121"/>
      <c r="E13" s="121"/>
      <c r="F13" s="122"/>
      <c r="G13" s="122"/>
      <c r="H13" s="122"/>
      <c r="I13" s="122"/>
      <c r="J13" s="122"/>
      <c r="K13" s="123" t="s">
        <v>49</v>
      </c>
      <c r="L13" s="122"/>
      <c r="M13" s="122"/>
      <c r="N13" s="122"/>
      <c r="O13" s="122"/>
    </row>
    <row r="14" spans="1:15" ht="51" hidden="1">
      <c r="A14" s="120" t="s">
        <v>52</v>
      </c>
      <c r="B14" s="121"/>
      <c r="C14" s="121"/>
      <c r="D14" s="121"/>
      <c r="E14" s="121"/>
      <c r="F14" s="122"/>
      <c r="G14" s="122"/>
      <c r="H14" s="122"/>
      <c r="I14" s="122"/>
      <c r="J14" s="122"/>
      <c r="K14" s="123" t="s">
        <v>49</v>
      </c>
      <c r="L14" s="122"/>
      <c r="M14" s="122"/>
      <c r="N14" s="122"/>
      <c r="O14" s="122"/>
    </row>
    <row r="15" spans="1:15" ht="51" hidden="1">
      <c r="A15" s="120" t="s">
        <v>54</v>
      </c>
      <c r="B15" s="121"/>
      <c r="C15" s="121"/>
      <c r="D15" s="121"/>
      <c r="E15" s="121"/>
      <c r="F15" s="122"/>
      <c r="G15" s="122"/>
      <c r="H15" s="122"/>
      <c r="I15" s="122"/>
      <c r="J15" s="122"/>
      <c r="K15" s="124" t="s">
        <v>49</v>
      </c>
      <c r="L15" s="122"/>
      <c r="M15" s="122"/>
      <c r="N15" s="122"/>
      <c r="O15" s="125"/>
    </row>
    <row r="16" spans="1:15" ht="83.25" customHeight="1">
      <c r="A16" s="115" t="s">
        <v>51</v>
      </c>
      <c r="B16" s="116" t="s">
        <v>47</v>
      </c>
      <c r="C16" s="116" t="s">
        <v>48</v>
      </c>
      <c r="D16" s="117" t="s">
        <v>215</v>
      </c>
      <c r="E16" s="115" t="s">
        <v>216</v>
      </c>
      <c r="F16" s="118">
        <f>H16+1211161</f>
        <v>1682092</v>
      </c>
      <c r="G16" s="118">
        <v>0</v>
      </c>
      <c r="H16" s="118">
        <f>I16+J16</f>
        <v>470931</v>
      </c>
      <c r="I16" s="118">
        <v>470931</v>
      </c>
      <c r="J16" s="118">
        <v>0</v>
      </c>
      <c r="K16" s="119" t="s">
        <v>193</v>
      </c>
      <c r="L16" s="118">
        <v>0</v>
      </c>
      <c r="M16" s="119" t="s">
        <v>217</v>
      </c>
      <c r="N16" s="118">
        <v>0</v>
      </c>
      <c r="O16" s="119" t="s">
        <v>167</v>
      </c>
    </row>
    <row r="17" spans="1:15" ht="12.75">
      <c r="A17" s="361" t="s">
        <v>1</v>
      </c>
      <c r="B17" s="361"/>
      <c r="C17" s="361"/>
      <c r="D17" s="361"/>
      <c r="E17" s="108"/>
      <c r="F17" s="68">
        <f>F12+F16</f>
        <v>7150188</v>
      </c>
      <c r="G17" s="68">
        <f>G12+G16</f>
        <v>1211236</v>
      </c>
      <c r="H17" s="68">
        <f>H16+H12</f>
        <v>3170633</v>
      </c>
      <c r="I17" s="68">
        <f>I16+I12</f>
        <v>1337665</v>
      </c>
      <c r="J17" s="68">
        <f>J12+J16</f>
        <v>1173820</v>
      </c>
      <c r="K17" s="68">
        <v>659148</v>
      </c>
      <c r="L17" s="68">
        <f>L12+L13+L14+L15</f>
        <v>0</v>
      </c>
      <c r="M17" s="68">
        <f>1557158+1211161</f>
        <v>2768319</v>
      </c>
      <c r="N17" s="68">
        <f>N12+N13+N14+N15</f>
        <v>0</v>
      </c>
      <c r="O17" s="105" t="s">
        <v>58</v>
      </c>
    </row>
    <row r="18" spans="1:15" ht="12.75">
      <c r="A18" s="36"/>
      <c r="B18" s="36"/>
      <c r="C18" s="36"/>
      <c r="D18" s="36"/>
      <c r="E18" s="36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2.75">
      <c r="A19" s="36" t="s">
        <v>59</v>
      </c>
      <c r="B19" s="36"/>
      <c r="C19" s="36"/>
      <c r="D19" s="36"/>
      <c r="E19" s="36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2.75">
      <c r="A20" s="36" t="s">
        <v>60</v>
      </c>
      <c r="B20" s="36"/>
      <c r="C20" s="36"/>
      <c r="D20" s="36"/>
      <c r="E20" s="36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2.75">
      <c r="A21" s="36" t="s">
        <v>61</v>
      </c>
      <c r="B21" s="36"/>
      <c r="C21" s="36"/>
      <c r="D21" s="36"/>
      <c r="E21" s="36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2.75">
      <c r="A22" s="36" t="s">
        <v>62</v>
      </c>
      <c r="B22" s="36"/>
      <c r="C22" s="36"/>
      <c r="D22" s="36"/>
      <c r="E22" s="36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2.75">
      <c r="A23" s="36" t="s">
        <v>165</v>
      </c>
      <c r="B23" s="36"/>
      <c r="C23" s="36"/>
      <c r="D23" s="36"/>
      <c r="E23" s="36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2.75">
      <c r="A24" s="46" t="s">
        <v>166</v>
      </c>
      <c r="B24" s="36"/>
      <c r="C24" s="36"/>
      <c r="D24" s="36"/>
      <c r="E24" s="36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2.75">
      <c r="A25" s="36" t="s">
        <v>166</v>
      </c>
      <c r="B25" s="36"/>
      <c r="C25" s="36"/>
      <c r="D25" s="36"/>
      <c r="E25" s="36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2.75">
      <c r="A26" s="36"/>
      <c r="B26" s="36"/>
      <c r="C26" s="36"/>
      <c r="D26" s="36"/>
      <c r="E26" s="36"/>
      <c r="F26" s="63"/>
      <c r="G26" s="63"/>
      <c r="H26" s="63"/>
      <c r="I26" s="63"/>
      <c r="J26" s="63"/>
      <c r="K26" s="63"/>
      <c r="L26" s="63"/>
      <c r="M26" s="63"/>
      <c r="N26" s="63"/>
      <c r="O26" s="63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N7:N10"/>
    <mergeCell ref="I8:I10"/>
    <mergeCell ref="J8:J10"/>
    <mergeCell ref="K8:K10"/>
    <mergeCell ref="L8:L10"/>
    <mergeCell ref="A17:D17"/>
    <mergeCell ref="H7:H10"/>
    <mergeCell ref="I7:L7"/>
    <mergeCell ref="M7:M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6">
      <selection activeCell="D36" sqref="D36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6"/>
      <c r="B1" s="36"/>
      <c r="C1" s="36"/>
      <c r="D1" s="128"/>
      <c r="E1" s="2" t="s">
        <v>327</v>
      </c>
      <c r="F1" s="128"/>
      <c r="G1" s="2"/>
    </row>
    <row r="2" spans="1:7" ht="12.75">
      <c r="A2" s="36"/>
      <c r="B2" s="36"/>
      <c r="C2" s="36"/>
      <c r="D2" s="34"/>
      <c r="E2" s="2" t="s">
        <v>264</v>
      </c>
      <c r="F2" s="34"/>
      <c r="G2" s="34"/>
    </row>
    <row r="3" spans="1:8" ht="8.25" customHeight="1">
      <c r="A3" s="368"/>
      <c r="B3" s="368"/>
      <c r="C3" s="368"/>
      <c r="D3" s="368"/>
      <c r="E3" s="368"/>
      <c r="F3" s="368"/>
      <c r="G3" s="368"/>
      <c r="H3" s="368"/>
    </row>
    <row r="4" spans="1:8" ht="34.5" customHeight="1">
      <c r="A4" s="370" t="s">
        <v>287</v>
      </c>
      <c r="B4" s="370"/>
      <c r="C4" s="370"/>
      <c r="D4" s="370"/>
      <c r="E4" s="370"/>
      <c r="F4" s="132"/>
      <c r="G4" s="132"/>
      <c r="H4" s="133"/>
    </row>
    <row r="5" spans="1:8" ht="12.75">
      <c r="A5" s="382" t="s">
        <v>35</v>
      </c>
      <c r="B5" s="382" t="s">
        <v>0</v>
      </c>
      <c r="C5" s="382" t="s">
        <v>3</v>
      </c>
      <c r="D5" s="385" t="s">
        <v>184</v>
      </c>
      <c r="E5" s="388" t="s">
        <v>185</v>
      </c>
      <c r="F5" s="137"/>
      <c r="G5" s="137"/>
      <c r="H5" s="138"/>
    </row>
    <row r="6" spans="1:8" ht="9.75" customHeight="1">
      <c r="A6" s="383"/>
      <c r="B6" s="383"/>
      <c r="C6" s="383"/>
      <c r="D6" s="386"/>
      <c r="E6" s="389"/>
      <c r="F6" s="130"/>
      <c r="G6" s="130"/>
      <c r="H6" s="139"/>
    </row>
    <row r="7" spans="1:8" ht="3" customHeight="1" hidden="1">
      <c r="A7" s="384"/>
      <c r="B7" s="384"/>
      <c r="C7" s="384"/>
      <c r="D7" s="387"/>
      <c r="E7" s="390"/>
      <c r="F7" s="137"/>
      <c r="G7" s="137"/>
      <c r="H7" s="138"/>
    </row>
    <row r="8" spans="1:8" ht="12.75">
      <c r="A8" s="254">
        <v>1</v>
      </c>
      <c r="B8" s="254">
        <v>2</v>
      </c>
      <c r="C8" s="254">
        <v>3</v>
      </c>
      <c r="D8" s="254">
        <v>4</v>
      </c>
      <c r="E8" s="255">
        <v>5</v>
      </c>
      <c r="F8" s="130"/>
      <c r="G8" s="130"/>
      <c r="H8" s="139"/>
    </row>
    <row r="9" spans="1:8" s="176" customFormat="1" ht="19.5" customHeight="1">
      <c r="A9" s="189"/>
      <c r="B9" s="189"/>
      <c r="C9" s="189"/>
      <c r="D9" s="190" t="s">
        <v>254</v>
      </c>
      <c r="E9" s="283">
        <f>SUM(E13:E26)</f>
        <v>1480746.4</v>
      </c>
      <c r="F9" s="137"/>
      <c r="G9" s="137"/>
      <c r="H9" s="256"/>
    </row>
    <row r="10" spans="1:8" ht="27.75" customHeight="1" hidden="1">
      <c r="A10" s="191">
        <v>1</v>
      </c>
      <c r="B10" s="191">
        <v>150</v>
      </c>
      <c r="C10" s="191">
        <v>15011</v>
      </c>
      <c r="D10" s="188" t="s">
        <v>186</v>
      </c>
      <c r="E10" s="192">
        <v>0</v>
      </c>
      <c r="F10" s="137"/>
      <c r="G10" s="137"/>
      <c r="H10" s="138"/>
    </row>
    <row r="11" spans="1:8" ht="30.75" customHeight="1" hidden="1">
      <c r="A11" s="191">
        <v>2</v>
      </c>
      <c r="B11" s="191">
        <v>750</v>
      </c>
      <c r="C11" s="191">
        <v>75095</v>
      </c>
      <c r="D11" s="188" t="s">
        <v>186</v>
      </c>
      <c r="E11" s="193">
        <v>0</v>
      </c>
      <c r="F11" s="130"/>
      <c r="G11" s="130"/>
      <c r="H11" s="139"/>
    </row>
    <row r="12" spans="1:8" ht="18" customHeight="1" hidden="1">
      <c r="A12" s="191">
        <v>3</v>
      </c>
      <c r="B12" s="194" t="s">
        <v>170</v>
      </c>
      <c r="C12" s="194" t="s">
        <v>171</v>
      </c>
      <c r="D12" s="191" t="s">
        <v>187</v>
      </c>
      <c r="E12" s="193">
        <v>0</v>
      </c>
      <c r="F12" s="130"/>
      <c r="G12" s="130"/>
      <c r="H12" s="111"/>
    </row>
    <row r="13" spans="1:8" ht="18" customHeight="1">
      <c r="A13" s="202">
        <v>1</v>
      </c>
      <c r="B13" s="241" t="s">
        <v>170</v>
      </c>
      <c r="C13" s="241" t="s">
        <v>171</v>
      </c>
      <c r="D13" s="203" t="s">
        <v>187</v>
      </c>
      <c r="E13" s="257">
        <v>263214</v>
      </c>
      <c r="F13" s="130"/>
      <c r="G13" s="130"/>
      <c r="H13" s="111"/>
    </row>
    <row r="14" spans="1:8" ht="18" customHeight="1">
      <c r="A14" s="202">
        <v>2</v>
      </c>
      <c r="B14" s="241" t="s">
        <v>170</v>
      </c>
      <c r="C14" s="241" t="s">
        <v>171</v>
      </c>
      <c r="D14" s="203" t="s">
        <v>187</v>
      </c>
      <c r="E14" s="231">
        <v>284105.7</v>
      </c>
      <c r="F14" s="130"/>
      <c r="G14" s="130"/>
      <c r="H14" s="111"/>
    </row>
    <row r="15" spans="1:8" ht="18" customHeight="1">
      <c r="A15" s="202">
        <v>3</v>
      </c>
      <c r="B15" s="241" t="s">
        <v>170</v>
      </c>
      <c r="C15" s="241" t="s">
        <v>171</v>
      </c>
      <c r="D15" s="203" t="s">
        <v>187</v>
      </c>
      <c r="E15" s="231">
        <v>272959.7</v>
      </c>
      <c r="F15" s="130"/>
      <c r="G15" s="130"/>
      <c r="H15" s="111"/>
    </row>
    <row r="16" spans="1:8" ht="18" customHeight="1">
      <c r="A16" s="202">
        <v>4</v>
      </c>
      <c r="B16" s="241" t="s">
        <v>170</v>
      </c>
      <c r="C16" s="241" t="s">
        <v>171</v>
      </c>
      <c r="D16" s="203" t="s">
        <v>187</v>
      </c>
      <c r="E16" s="231">
        <v>60000</v>
      </c>
      <c r="F16" s="130"/>
      <c r="G16" s="130"/>
      <c r="H16" s="111"/>
    </row>
    <row r="17" spans="1:8" ht="18" customHeight="1">
      <c r="A17" s="202">
        <v>5</v>
      </c>
      <c r="B17" s="241" t="s">
        <v>53</v>
      </c>
      <c r="C17" s="241" t="s">
        <v>309</v>
      </c>
      <c r="D17" s="203" t="s">
        <v>187</v>
      </c>
      <c r="E17" s="257">
        <v>1000</v>
      </c>
      <c r="F17" s="130"/>
      <c r="G17" s="130"/>
      <c r="H17" s="111"/>
    </row>
    <row r="18" spans="1:8" ht="18" customHeight="1">
      <c r="A18" s="202">
        <v>6</v>
      </c>
      <c r="B18" s="241" t="s">
        <v>177</v>
      </c>
      <c r="C18" s="241" t="s">
        <v>227</v>
      </c>
      <c r="D18" s="178" t="s">
        <v>288</v>
      </c>
      <c r="E18" s="257">
        <v>20000</v>
      </c>
      <c r="F18" s="130"/>
      <c r="G18" s="130"/>
      <c r="H18" s="111"/>
    </row>
    <row r="19" spans="1:8" ht="18" customHeight="1">
      <c r="A19" s="202">
        <v>7</v>
      </c>
      <c r="B19" s="241" t="s">
        <v>55</v>
      </c>
      <c r="C19" s="241" t="s">
        <v>236</v>
      </c>
      <c r="D19" s="178" t="s">
        <v>249</v>
      </c>
      <c r="E19" s="257">
        <v>3350</v>
      </c>
      <c r="F19" s="130"/>
      <c r="G19" s="130"/>
      <c r="H19" s="111"/>
    </row>
    <row r="20" spans="1:8" ht="29.25" customHeight="1">
      <c r="A20" s="202">
        <v>8</v>
      </c>
      <c r="B20" s="241" t="s">
        <v>253</v>
      </c>
      <c r="C20" s="241" t="s">
        <v>289</v>
      </c>
      <c r="D20" s="177" t="s">
        <v>290</v>
      </c>
      <c r="E20" s="257">
        <v>12000</v>
      </c>
      <c r="F20" s="130"/>
      <c r="G20" s="130"/>
      <c r="H20" s="111"/>
    </row>
    <row r="21" spans="1:8" ht="29.25" customHeight="1">
      <c r="A21" s="202">
        <v>9</v>
      </c>
      <c r="B21" s="241" t="s">
        <v>253</v>
      </c>
      <c r="C21" s="241" t="s">
        <v>289</v>
      </c>
      <c r="D21" s="177" t="s">
        <v>290</v>
      </c>
      <c r="E21" s="257">
        <v>7257</v>
      </c>
      <c r="F21" s="130"/>
      <c r="G21" s="130"/>
      <c r="H21" s="111"/>
    </row>
    <row r="22" spans="1:8" ht="21" customHeight="1">
      <c r="A22" s="202">
        <v>10</v>
      </c>
      <c r="B22" s="241" t="s">
        <v>303</v>
      </c>
      <c r="C22" s="241" t="s">
        <v>304</v>
      </c>
      <c r="D22" s="177" t="s">
        <v>187</v>
      </c>
      <c r="E22" s="257">
        <v>2500</v>
      </c>
      <c r="F22" s="130"/>
      <c r="G22" s="130"/>
      <c r="H22" s="111"/>
    </row>
    <row r="23" spans="1:8" ht="18" customHeight="1">
      <c r="A23" s="202">
        <v>11</v>
      </c>
      <c r="B23" s="241" t="s">
        <v>179</v>
      </c>
      <c r="C23" s="241" t="s">
        <v>247</v>
      </c>
      <c r="D23" s="178" t="s">
        <v>248</v>
      </c>
      <c r="E23" s="253">
        <v>230000</v>
      </c>
      <c r="F23" s="130"/>
      <c r="G23" s="130"/>
      <c r="H23" s="111"/>
    </row>
    <row r="24" spans="1:8" ht="18" customHeight="1">
      <c r="A24" s="202">
        <v>12</v>
      </c>
      <c r="B24" s="241" t="s">
        <v>179</v>
      </c>
      <c r="C24" s="241" t="s">
        <v>247</v>
      </c>
      <c r="D24" s="178" t="s">
        <v>248</v>
      </c>
      <c r="E24" s="253">
        <v>87940</v>
      </c>
      <c r="F24" s="130"/>
      <c r="G24" s="130"/>
      <c r="H24" s="111"/>
    </row>
    <row r="25" spans="1:8" ht="18" customHeight="1">
      <c r="A25" s="202">
        <v>13</v>
      </c>
      <c r="B25" s="241" t="s">
        <v>179</v>
      </c>
      <c r="C25" s="241" t="s">
        <v>247</v>
      </c>
      <c r="D25" s="178" t="s">
        <v>248</v>
      </c>
      <c r="E25" s="253">
        <v>210000</v>
      </c>
      <c r="F25" s="130"/>
      <c r="G25" s="130"/>
      <c r="H25" s="111"/>
    </row>
    <row r="26" spans="1:8" ht="18" customHeight="1">
      <c r="A26" s="202">
        <v>14</v>
      </c>
      <c r="B26" s="241" t="s">
        <v>179</v>
      </c>
      <c r="C26" s="241" t="s">
        <v>247</v>
      </c>
      <c r="D26" s="178" t="s">
        <v>248</v>
      </c>
      <c r="E26" s="253">
        <v>26420</v>
      </c>
      <c r="F26" s="130"/>
      <c r="G26" s="130"/>
      <c r="H26" s="111"/>
    </row>
    <row r="27" spans="1:8" ht="27" customHeight="1">
      <c r="A27" s="195"/>
      <c r="B27" s="195"/>
      <c r="C27" s="195"/>
      <c r="D27" s="196" t="s">
        <v>257</v>
      </c>
      <c r="E27" s="197">
        <f>E35+E36+E32+E34+E33+E28+E29+E30+E31</f>
        <v>976500</v>
      </c>
      <c r="F27" s="130"/>
      <c r="G27" s="130"/>
      <c r="H27" s="111"/>
    </row>
    <row r="28" spans="1:8" ht="27" customHeight="1">
      <c r="A28" s="202">
        <v>1</v>
      </c>
      <c r="B28" s="202">
        <v>754</v>
      </c>
      <c r="C28" s="202">
        <v>75412</v>
      </c>
      <c r="D28" s="251" t="s">
        <v>291</v>
      </c>
      <c r="E28" s="257">
        <f>18500</f>
        <v>18500</v>
      </c>
      <c r="F28" s="258"/>
      <c r="G28" s="258"/>
      <c r="H28" s="259"/>
    </row>
    <row r="29" spans="1:8" ht="24" customHeight="1">
      <c r="A29" s="202">
        <v>2</v>
      </c>
      <c r="B29" s="202">
        <v>754</v>
      </c>
      <c r="C29" s="202">
        <v>75412</v>
      </c>
      <c r="D29" s="251" t="s">
        <v>291</v>
      </c>
      <c r="E29" s="257">
        <v>600000</v>
      </c>
      <c r="F29" s="258"/>
      <c r="G29" s="258"/>
      <c r="H29" s="259"/>
    </row>
    <row r="30" spans="1:8" ht="24.75" customHeight="1" hidden="1">
      <c r="A30" s="202">
        <v>3</v>
      </c>
      <c r="B30" s="202">
        <v>754</v>
      </c>
      <c r="C30" s="202">
        <v>75412</v>
      </c>
      <c r="D30" s="251" t="s">
        <v>291</v>
      </c>
      <c r="E30" s="257">
        <v>0</v>
      </c>
      <c r="F30" s="258"/>
      <c r="G30" s="258"/>
      <c r="H30" s="259"/>
    </row>
    <row r="31" spans="1:8" ht="24.75" customHeight="1">
      <c r="A31" s="202">
        <v>3</v>
      </c>
      <c r="B31" s="202">
        <v>754</v>
      </c>
      <c r="C31" s="202">
        <v>75412</v>
      </c>
      <c r="D31" s="251" t="s">
        <v>291</v>
      </c>
      <c r="E31" s="257">
        <v>15000</v>
      </c>
      <c r="F31" s="258"/>
      <c r="G31" s="258"/>
      <c r="H31" s="259"/>
    </row>
    <row r="32" spans="1:13" ht="27" customHeight="1">
      <c r="A32" s="202">
        <v>4</v>
      </c>
      <c r="B32" s="202">
        <v>921</v>
      </c>
      <c r="C32" s="202">
        <v>92105</v>
      </c>
      <c r="D32" s="177" t="s">
        <v>244</v>
      </c>
      <c r="E32" s="253">
        <v>25000</v>
      </c>
      <c r="F32" s="130"/>
      <c r="G32" s="130"/>
      <c r="H32" s="111"/>
      <c r="K32" s="107"/>
      <c r="L32" s="107"/>
      <c r="M32" s="107"/>
    </row>
    <row r="33" spans="1:13" ht="21" customHeight="1">
      <c r="A33" s="202">
        <v>5</v>
      </c>
      <c r="B33" s="202">
        <v>921</v>
      </c>
      <c r="C33" s="202">
        <v>92195</v>
      </c>
      <c r="D33" s="177" t="s">
        <v>245</v>
      </c>
      <c r="E33" s="253">
        <v>8000</v>
      </c>
      <c r="F33" s="130"/>
      <c r="G33" s="130"/>
      <c r="H33" s="111"/>
      <c r="K33" s="107"/>
      <c r="L33" s="213"/>
      <c r="M33" s="107"/>
    </row>
    <row r="34" spans="1:13" ht="37.5" customHeight="1">
      <c r="A34" s="202">
        <v>6</v>
      </c>
      <c r="B34" s="202">
        <v>921</v>
      </c>
      <c r="C34" s="202">
        <v>92195</v>
      </c>
      <c r="D34" s="260" t="s">
        <v>246</v>
      </c>
      <c r="E34" s="253">
        <v>30000</v>
      </c>
      <c r="F34" s="130"/>
      <c r="G34" s="130"/>
      <c r="H34" s="111"/>
      <c r="I34" s="107"/>
      <c r="K34" s="107"/>
      <c r="L34" s="213"/>
      <c r="M34" s="107"/>
    </row>
    <row r="35" spans="1:13" ht="22.5" customHeight="1">
      <c r="A35" s="202">
        <v>7</v>
      </c>
      <c r="B35" s="202">
        <v>921</v>
      </c>
      <c r="C35" s="202">
        <v>92120</v>
      </c>
      <c r="D35" s="177" t="s">
        <v>232</v>
      </c>
      <c r="E35" s="253">
        <v>100000</v>
      </c>
      <c r="F35" s="130"/>
      <c r="G35" s="130"/>
      <c r="H35" s="111"/>
      <c r="K35" s="107"/>
      <c r="L35" s="213"/>
      <c r="M35" s="107"/>
    </row>
    <row r="36" spans="1:13" ht="41.25" customHeight="1">
      <c r="A36" s="202">
        <v>8</v>
      </c>
      <c r="B36" s="202">
        <v>926</v>
      </c>
      <c r="C36" s="202">
        <v>92605</v>
      </c>
      <c r="D36" s="177" t="s">
        <v>259</v>
      </c>
      <c r="E36" s="253">
        <v>180000</v>
      </c>
      <c r="F36" s="130"/>
      <c r="G36" s="130"/>
      <c r="H36" s="111"/>
      <c r="K36" s="107"/>
      <c r="L36" s="213"/>
      <c r="M36" s="107"/>
    </row>
    <row r="37" spans="1:13" ht="18" customHeight="1">
      <c r="A37" s="379" t="s">
        <v>1</v>
      </c>
      <c r="B37" s="380"/>
      <c r="C37" s="380"/>
      <c r="D37" s="381"/>
      <c r="E37" s="268">
        <f>E9+E27</f>
        <v>2457246.4</v>
      </c>
      <c r="F37" s="130"/>
      <c r="G37" s="130"/>
      <c r="H37" s="111"/>
      <c r="K37" s="107"/>
      <c r="L37" s="107"/>
      <c r="M37" s="107"/>
    </row>
    <row r="38" spans="1:8" ht="12.75">
      <c r="A38" s="111"/>
      <c r="B38" s="111"/>
      <c r="C38" s="111"/>
      <c r="D38" s="130"/>
      <c r="E38" s="130"/>
      <c r="F38" s="130"/>
      <c r="G38" s="130"/>
      <c r="H38" s="111"/>
    </row>
    <row r="39" spans="1:8" ht="12.75">
      <c r="A39" s="111"/>
      <c r="B39" s="111"/>
      <c r="C39" s="111"/>
      <c r="D39" s="130"/>
      <c r="E39" s="130"/>
      <c r="F39" s="130"/>
      <c r="G39" s="130"/>
      <c r="H39" s="111"/>
    </row>
    <row r="44" ht="69.75" customHeight="1"/>
    <row r="48" ht="198.75" customHeight="1"/>
    <row r="49" ht="183.75" customHeight="1" hidden="1"/>
  </sheetData>
  <sheetProtection/>
  <mergeCells count="8">
    <mergeCell ref="A37:D37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0333333333333333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2020-12-23T12:58:02Z</cp:lastPrinted>
  <dcterms:created xsi:type="dcterms:W3CDTF">2010-03-08T07:45:02Z</dcterms:created>
  <dcterms:modified xsi:type="dcterms:W3CDTF">2020-12-28T12:44:46Z</dcterms:modified>
  <cp:category/>
  <cp:version/>
  <cp:contentType/>
  <cp:contentStatus/>
</cp:coreProperties>
</file>