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884" activeTab="0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ALKOHOL" sheetId="7" state="hidden" r:id="rId7"/>
    <sheet name="Narkomania" sheetId="8" state="hidden" r:id="rId8"/>
    <sheet name="Zał. nr 5" sheetId="9" r:id="rId9"/>
    <sheet name="Zał. nr 6" sheetId="10" r:id="rId10"/>
    <sheet name="Arkusz9" sheetId="11" state="hidden" r:id="rId11"/>
    <sheet name="Arkusz13" sheetId="12" state="hidden" r:id="rId12"/>
    <sheet name="Arkusz15" sheetId="13" state="hidden" r:id="rId13"/>
    <sheet name="Zał. nr 7" sheetId="14" r:id="rId14"/>
    <sheet name="Zał. nr 8" sheetId="15" r:id="rId15"/>
    <sheet name="Zał. nr 9" sheetId="16" state="hidden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2'!$A$2:$F$115</definedName>
    <definedName name="_xlnm.Print_Area" localSheetId="14">'Zał. nr 8'!$A$1:$K$30</definedName>
  </definedNames>
  <calcPr fullCalcOnLoad="1"/>
</workbook>
</file>

<file path=xl/sharedStrings.xml><?xml version="1.0" encoding="utf-8"?>
<sst xmlns="http://schemas.openxmlformats.org/spreadsheetml/2006/main" count="1344" uniqueCount="584">
  <si>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</si>
  <si>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</si>
  <si>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</si>
  <si>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</si>
  <si>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</si>
  <si>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</si>
  <si>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</si>
  <si>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</si>
  <si>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</si>
  <si>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</si>
  <si>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</si>
  <si>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</si>
  <si>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</si>
  <si>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</si>
  <si>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</si>
  <si>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</si>
  <si>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</si>
  <si>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</si>
  <si>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</si>
  <si>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</si>
  <si>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</si>
  <si>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</si>
  <si>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</si>
  <si>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</si>
  <si>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</si>
  <si>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</si>
  <si>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</si>
  <si>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</si>
  <si>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</si>
  <si>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</si>
  <si>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</si>
  <si>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</si>
  <si>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</si>
  <si>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</si>
  <si>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</si>
  <si>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</si>
  <si>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</si>
  <si>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</si>
  <si>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</si>
  <si>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</si>
  <si>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</si>
  <si>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</si>
  <si>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</si>
  <si>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</si>
  <si>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</si>
  <si>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</si>
  <si>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</si>
  <si>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</si>
  <si>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</si>
  <si>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</si>
  <si>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</si>
  <si>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</si>
  <si>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</si>
  <si>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</si>
  <si>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</si>
  <si>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</si>
  <si>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</si>
  <si>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</si>
  <si>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</si>
  <si>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</si>
  <si>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</si>
  <si>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</si>
  <si>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</si>
  <si>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</si>
  <si>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</si>
  <si>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</si>
  <si>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</si>
  <si>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</si>
  <si>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</si>
  <si>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</si>
  <si>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</si>
  <si>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</si>
  <si>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</si>
  <si>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</si>
  <si>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</si>
  <si>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</si>
  <si>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</si>
  <si>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</si>
  <si>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</si>
  <si>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</si>
  <si>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</si>
  <si>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</si>
  <si>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</si>
  <si>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</si>
  <si>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</si>
  <si>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</si>
  <si>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</si>
  <si>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</si>
  <si>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</si>
  <si>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</si>
  <si>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</si>
  <si>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</si>
  <si>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</si>
  <si>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</si>
  <si>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</si>
  <si>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</si>
  <si>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</si>
  <si>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</si>
  <si>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</si>
  <si>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</si>
  <si>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</si>
  <si>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</si>
  <si>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</si>
  <si>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</si>
  <si>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</si>
  <si>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</si>
  <si>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</si>
  <si>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</si>
  <si>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</si>
  <si>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</si>
  <si>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</si>
  <si>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</si>
  <si>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</si>
  <si>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</si>
  <si>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</si>
  <si>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</si>
  <si>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</si>
  <si>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</si>
  <si>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</si>
  <si>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</si>
  <si>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</si>
  <si>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</si>
  <si>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</si>
  <si>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</si>
  <si>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</si>
  <si>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</si>
  <si>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</si>
  <si>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</si>
  <si>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</si>
  <si>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</si>
  <si>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</si>
  <si>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</si>
  <si>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</si>
  <si>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</si>
  <si>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</si>
  <si>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</si>
  <si>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</si>
  <si>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</si>
  <si>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</si>
  <si>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</si>
  <si>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</si>
  <si>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</si>
  <si>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</si>
  <si>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</si>
  <si>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</si>
  <si>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</si>
  <si>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</si>
  <si>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</si>
  <si>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</si>
  <si>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</si>
  <si>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</si>
  <si>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</si>
  <si>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</si>
  <si>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</si>
  <si>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</si>
  <si>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</si>
  <si>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</si>
  <si>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</si>
  <si>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</si>
  <si>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</si>
  <si>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</si>
  <si>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</si>
  <si>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</si>
  <si>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</si>
  <si>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</si>
  <si>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</si>
  <si>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</si>
  <si>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</si>
  <si>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</si>
  <si>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</si>
  <si>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</si>
  <si>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</si>
  <si>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</si>
  <si>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</si>
  <si>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</si>
  <si>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</si>
  <si>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</si>
  <si>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</si>
  <si>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</si>
  <si>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</si>
  <si>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</si>
  <si>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</si>
  <si>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</si>
  <si>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</si>
  <si>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</si>
  <si>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</si>
  <si>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</si>
  <si>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</si>
  <si>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</si>
  <si>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</si>
  <si>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</si>
  <si>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</si>
  <si>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</si>
  <si>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</si>
  <si>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</si>
  <si>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</si>
  <si>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</si>
  <si>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</si>
  <si>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</si>
  <si>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</si>
  <si>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</si>
  <si>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</si>
  <si>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</si>
  <si>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</si>
  <si>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</si>
  <si>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</si>
  <si>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</si>
  <si>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</si>
  <si>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</si>
  <si>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</si>
  <si>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</si>
  <si>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</si>
  <si>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</si>
  <si>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</si>
  <si>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</si>
  <si>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</si>
  <si>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</si>
  <si>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</si>
  <si>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</si>
  <si>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</si>
  <si>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</si>
  <si>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</si>
  <si>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</si>
  <si>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</si>
  <si>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</si>
  <si>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</si>
  <si>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</si>
  <si>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</si>
  <si>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</si>
  <si>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</si>
  <si>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</si>
  <si>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</si>
  <si>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</si>
  <si>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</si>
  <si>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</si>
  <si>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</si>
  <si>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</si>
  <si>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</si>
  <si>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</si>
  <si>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</si>
  <si>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</si>
  <si>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</si>
  <si>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</si>
  <si>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</si>
  <si>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</si>
  <si>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</si>
  <si>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</si>
  <si>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</si>
  <si>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</si>
  <si>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</si>
  <si>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</si>
  <si>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</si>
  <si>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</si>
  <si>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</si>
  <si>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</si>
  <si>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</si>
  <si>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</si>
  <si>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</si>
  <si>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</si>
  <si>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</si>
  <si>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</si>
  <si>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</si>
  <si>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</si>
  <si>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</si>
  <si>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</si>
  <si>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</si>
  <si>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</si>
  <si>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</si>
  <si>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</si>
  <si>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</si>
  <si>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</si>
  <si>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</si>
  <si>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</si>
  <si>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</si>
  <si>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</si>
  <si>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</si>
  <si>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</si>
  <si>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</si>
  <si>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</si>
  <si>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</si>
  <si>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</si>
  <si>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</si>
  <si>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</si>
  <si>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</si>
  <si>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</si>
  <si>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</si>
  <si>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</si>
  <si>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</si>
  <si>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</si>
  <si>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</si>
  <si>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</si>
  <si>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</si>
  <si>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</si>
  <si>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</si>
  <si>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</si>
  <si>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</si>
  <si>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</si>
  <si>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</si>
  <si>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</si>
  <si>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</si>
  <si>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</si>
  <si>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</si>
  <si>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</si>
  <si>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</si>
  <si>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</si>
  <si>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</si>
  <si>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</si>
  <si>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</si>
  <si>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</si>
  <si>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</si>
  <si>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</si>
  <si>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</si>
  <si>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</si>
  <si>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</si>
  <si>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</si>
  <si>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</si>
  <si>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</si>
  <si>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</si>
  <si>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</si>
  <si>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</si>
  <si>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</si>
  <si>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</si>
  <si>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</si>
  <si>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</si>
  <si>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</si>
  <si>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</si>
  <si>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</si>
  <si>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</si>
  <si>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</si>
  <si>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</si>
  <si>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</si>
  <si>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</si>
  <si>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</si>
  <si>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</si>
  <si>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</si>
  <si>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</si>
  <si>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</si>
  <si>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</si>
  <si>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</si>
  <si>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</si>
  <si>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</si>
  <si>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</si>
  <si>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</si>
  <si>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</si>
  <si>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</si>
  <si>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</si>
  <si>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</si>
  <si>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</si>
  <si>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</si>
  <si>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</si>
  <si>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</si>
  <si>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</si>
  <si>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</si>
  <si>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</si>
  <si>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</si>
  <si>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</si>
  <si>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</si>
  <si>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</si>
  <si>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</si>
  <si>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</si>
  <si>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</si>
  <si>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</si>
  <si>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</si>
  <si>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</si>
  <si>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</si>
  <si>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</si>
  <si>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</si>
  <si>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</si>
  <si>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</si>
  <si>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</si>
  <si>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</si>
  <si>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</si>
  <si>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</si>
  <si>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</si>
  <si>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</si>
  <si>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</si>
  <si>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</si>
  <si>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</si>
  <si>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</si>
  <si>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</si>
  <si>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</si>
  <si>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</si>
  <si>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</si>
  <si>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</si>
  <si>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</si>
  <si>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</si>
  <si>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</si>
  <si>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</si>
  <si>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</si>
  <si>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</si>
  <si>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</si>
  <si>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</si>
  <si>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</si>
  <si>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</si>
  <si>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</si>
  <si>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</si>
  <si>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</si>
  <si>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</si>
  <si>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</si>
  <si>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</si>
  <si>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</si>
  <si>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</si>
  <si>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</si>
  <si>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</si>
  <si>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</si>
  <si>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</si>
  <si>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</si>
  <si>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</si>
  <si>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</si>
  <si>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</si>
  <si>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</si>
  <si>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</si>
  <si>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</si>
  <si>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</si>
  <si>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</si>
  <si>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</si>
  <si>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</si>
  <si>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</si>
  <si>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</si>
  <si>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</si>
  <si>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</si>
  <si>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</si>
  <si>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</si>
  <si>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</si>
  <si>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</si>
  <si>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</si>
  <si>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</si>
  <si>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</si>
  <si>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</si>
  <si>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</si>
  <si>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</si>
  <si>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</si>
  <si>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</si>
  <si>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</si>
  <si>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</si>
  <si>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</si>
  <si>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</si>
  <si>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</si>
  <si>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</si>
  <si>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</si>
  <si>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</si>
  <si>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</si>
  <si>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</si>
  <si>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</si>
  <si>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</si>
  <si>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</si>
  <si>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</si>
  <si>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</si>
  <si>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</si>
  <si>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</si>
  <si>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</si>
  <si>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</si>
  <si>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</si>
  <si>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</si>
  <si>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</si>
  <si>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</si>
  <si>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</si>
  <si>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</si>
  <si>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</si>
  <si>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</si>
  <si>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</si>
  <si>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</si>
  <si>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</si>
  <si>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</si>
  <si>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</si>
  <si>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</si>
  <si>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</si>
  <si>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</si>
  <si>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</si>
  <si>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</si>
  <si>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</si>
  <si>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</si>
  <si>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</si>
  <si>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</si>
  <si>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</si>
  <si>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</si>
  <si>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</si>
  <si>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</si>
  <si>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</si>
  <si>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</si>
  <si>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</si>
  <si>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</si>
  <si>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</si>
  <si>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</si>
  <si>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</si>
  <si>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</si>
  <si>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</si>
  <si>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</si>
  <si>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</si>
  <si>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</si>
  <si>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</si>
  <si>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</si>
  <si>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</si>
  <si>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</si>
  <si>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</si>
  <si>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</si>
  <si>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</si>
  <si>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</si>
  <si>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</si>
  <si>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</si>
  <si>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</si>
  <si>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</si>
  <si>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</si>
  <si>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</si>
  <si>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</si>
  <si>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</si>
  <si>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</si>
  <si>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</si>
  <si>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</si>
  <si>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</si>
  <si>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</si>
  <si>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</si>
  <si>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</si>
  <si>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</si>
  <si>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</si>
  <si>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</si>
  <si>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</si>
  <si>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</si>
  <si>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</si>
  <si>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</si>
  <si>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</si>
  <si>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</si>
  <si>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</si>
  <si>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</si>
  <si>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</si>
  <si>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</si>
  <si>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</si>
  <si>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</si>
  <si>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</si>
  <si>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</si>
  <si>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</si>
  <si>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</si>
  <si>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</si>
  <si>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</si>
  <si>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</si>
  <si>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</si>
  <si>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</si>
  <si>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</si>
  <si>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</si>
  <si>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</si>
  <si>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</si>
  <si>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</si>
  <si>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</si>
  <si>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</si>
  <si>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</si>
  <si>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</si>
  <si>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</si>
  <si>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</si>
  <si>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</si>
  <si>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</si>
  <si>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</si>
  <si>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</si>
  <si>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</si>
  <si>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</si>
  <si>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</si>
  <si>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ze zwrotów niewykorzystanych dotacji oraz płatności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</si>
  <si>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</si>
  <si>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</si>
  <si>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</si>
  <si>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</si>
  <si>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</si>
  <si>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</si>
  <si>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</si>
  <si>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</si>
  <si>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 xml:space="preserve">   na rok 2021</t>
  </si>
  <si>
    <t>Wydatki na zadania inwestycyjne na 2021 rok nieobjęte wykazem przedsięwzięć do wieloletniej prognozy finansowej</t>
  </si>
  <si>
    <t>rok 2021</t>
  </si>
  <si>
    <t>Budowa odrodzenia działki gminnej w Belsku Dużym przy ul.Modrzewiowej 1C</t>
  </si>
  <si>
    <t>Dotacje celowe dla podmiotów zaliczanych i niezaliczanych do sektora finansów publicznych w 2021 r.</t>
  </si>
  <si>
    <t>Starostwo Powiatowe w Grójcu</t>
  </si>
  <si>
    <t>Upowszechnianie kultury fizycznej w dziedzinach: piłka nożna, ręczna, koszykowa i siatkówka oraz unihokej na terenie gminy Belsk Duży</t>
  </si>
  <si>
    <t>Dotacje podmiotowe w 2021 r.</t>
  </si>
  <si>
    <t>Przychody i rozchody budżetu w 2021 r.</t>
  </si>
  <si>
    <t>Kwota 2021 r.</t>
  </si>
  <si>
    <t>90025</t>
  </si>
  <si>
    <t>Działalność Państwowego Gospodarstwa Wodnego Wody Polskie</t>
  </si>
  <si>
    <t>Planowane wydatki na 2021 rok</t>
  </si>
  <si>
    <t>Planowane dochody na 2021 rok</t>
  </si>
  <si>
    <t>Wpływy z różnych rozliczeń/zwrotów z lat ubiegłych</t>
  </si>
  <si>
    <t>Działalność Państwowego Gospodarstwa Wody Polskie</t>
  </si>
  <si>
    <t>90005</t>
  </si>
  <si>
    <t>Ochrona powietrza atmosfrrycznego i klimatu</t>
  </si>
  <si>
    <t>Ochrona powietrza atmosferycznego i klimatu</t>
  </si>
  <si>
    <t>Wpływy z różnych opłat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</si>
</sst>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70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7" fillId="0" borderId="48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57">
      <selection activeCell="B84" sqref="B84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27" t="s">
        <v>32</v>
      </c>
      <c r="H1" s="427"/>
      <c r="I1" s="427"/>
    </row>
    <row r="2" spans="1:9" ht="18">
      <c r="A2"/>
      <c r="B2" s="12"/>
      <c r="C2"/>
      <c r="D2"/>
      <c r="H2" s="121"/>
      <c r="I2" s="324" t="s">
        <v>564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25" t="s">
        <v>0</v>
      </c>
      <c r="B5" s="425" t="s">
        <v>27</v>
      </c>
      <c r="C5" s="412" t="s">
        <v>577</v>
      </c>
      <c r="D5" s="412"/>
      <c r="E5" s="412"/>
      <c r="F5" s="412"/>
      <c r="G5" s="412"/>
      <c r="H5" s="412"/>
      <c r="I5" s="413"/>
    </row>
    <row r="6" spans="1:9" s="13" customFormat="1" ht="12.75" customHeight="1" hidden="1">
      <c r="A6" s="426"/>
      <c r="B6" s="426"/>
      <c r="C6" s="414" t="s">
        <v>1</v>
      </c>
      <c r="D6" s="417" t="s">
        <v>373</v>
      </c>
      <c r="E6" s="417"/>
      <c r="F6" s="417"/>
      <c r="G6" s="417"/>
      <c r="H6" s="417"/>
      <c r="I6" s="418"/>
    </row>
    <row r="7" spans="1:9" s="13" customFormat="1" ht="15" customHeight="1">
      <c r="A7" s="14"/>
      <c r="B7" s="14"/>
      <c r="C7" s="415"/>
      <c r="D7" s="419" t="s">
        <v>3</v>
      </c>
      <c r="E7" s="421" t="s">
        <v>11</v>
      </c>
      <c r="F7" s="422"/>
      <c r="G7" s="423" t="s">
        <v>9</v>
      </c>
      <c r="H7" s="421" t="s">
        <v>11</v>
      </c>
      <c r="I7" s="422"/>
    </row>
    <row r="8" spans="1:9" s="13" customFormat="1" ht="98.25" customHeight="1">
      <c r="A8" s="14"/>
      <c r="B8" s="15"/>
      <c r="C8" s="416"/>
      <c r="D8" s="420"/>
      <c r="E8" s="186" t="s">
        <v>4</v>
      </c>
      <c r="F8" s="199" t="s">
        <v>5</v>
      </c>
      <c r="G8" s="424"/>
      <c r="H8" s="185" t="s">
        <v>4</v>
      </c>
      <c r="I8" s="199" t="s">
        <v>5</v>
      </c>
    </row>
    <row r="9" spans="1:9" s="13" customFormat="1" ht="14.25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v>242000</v>
      </c>
      <c r="D10" s="374">
        <f>C10-G10</f>
        <v>2000</v>
      </c>
      <c r="E10" s="373">
        <f>E12+E13+E14+E17</f>
        <v>0</v>
      </c>
      <c r="F10" s="373">
        <f>F12+F13+F14+F17</f>
        <v>0</v>
      </c>
      <c r="G10" s="373">
        <v>240000</v>
      </c>
      <c r="H10" s="373">
        <f>H12+H13+H14+H17</f>
        <v>0</v>
      </c>
      <c r="I10" s="373">
        <f>I12+I13+I14+I17</f>
        <v>0</v>
      </c>
    </row>
    <row r="11" spans="1:9" s="409" customFormat="1" ht="25.5" customHeight="1">
      <c r="A11" s="408"/>
      <c r="B11" s="113" t="s">
        <v>558</v>
      </c>
      <c r="C11" s="379">
        <v>240000</v>
      </c>
      <c r="D11" s="379">
        <v>0</v>
      </c>
      <c r="E11" s="379">
        <v>0</v>
      </c>
      <c r="F11" s="379">
        <v>0</v>
      </c>
      <c r="G11" s="379">
        <v>240000</v>
      </c>
      <c r="H11" s="379">
        <v>0</v>
      </c>
      <c r="I11" s="379">
        <v>0</v>
      </c>
    </row>
    <row r="12" spans="1:9" s="11" customFormat="1" ht="52.5" customHeight="1">
      <c r="A12" s="360"/>
      <c r="B12" s="318" t="s">
        <v>472</v>
      </c>
      <c r="C12" s="375">
        <f>D12+G12</f>
        <v>2000</v>
      </c>
      <c r="D12" s="375">
        <v>2000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</row>
    <row r="13" spans="1:9" ht="45" customHeight="1" hidden="1">
      <c r="A13" s="360"/>
      <c r="B13" s="318" t="s">
        <v>229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5">
        <v>0</v>
      </c>
    </row>
    <row r="14" spans="1:9" ht="51" customHeight="1" hidden="1">
      <c r="A14" s="360"/>
      <c r="B14" s="318" t="s">
        <v>528</v>
      </c>
      <c r="C14" s="375">
        <f>D14+G14</f>
        <v>0</v>
      </c>
      <c r="D14" s="375">
        <v>0</v>
      </c>
      <c r="E14" s="375">
        <v>0</v>
      </c>
      <c r="F14" s="375">
        <v>0</v>
      </c>
      <c r="G14" s="376">
        <v>0</v>
      </c>
      <c r="H14" s="375">
        <v>0</v>
      </c>
      <c r="I14" s="377">
        <v>0</v>
      </c>
    </row>
    <row r="15" spans="1:9" s="11" customFormat="1" ht="57.75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f>H15+I15</f>
        <v>0</v>
      </c>
      <c r="H15" s="375">
        <v>0</v>
      </c>
      <c r="I15" s="375">
        <v>0</v>
      </c>
    </row>
    <row r="16" spans="1:9" s="11" customFormat="1" ht="54" customHeight="1" hidden="1">
      <c r="A16" s="360"/>
      <c r="B16" s="318" t="s">
        <v>465</v>
      </c>
      <c r="C16" s="375">
        <f>D16+G16</f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s="11" customFormat="1" ht="38.25" hidden="1">
      <c r="A17" s="360"/>
      <c r="B17" s="318" t="s">
        <v>229</v>
      </c>
      <c r="C17" s="375">
        <v>0</v>
      </c>
      <c r="D17" s="375">
        <v>0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</row>
    <row r="18" spans="1:9" ht="16.5" customHeight="1">
      <c r="A18" s="368" t="s">
        <v>231</v>
      </c>
      <c r="B18" s="126" t="s">
        <v>232</v>
      </c>
      <c r="C18" s="373">
        <f>C19+C20+C21+C24</f>
        <v>250676</v>
      </c>
      <c r="D18" s="374">
        <f>C18-G18</f>
        <v>250676</v>
      </c>
      <c r="E18" s="373">
        <f>E19+E20+E21</f>
        <v>0</v>
      </c>
      <c r="F18" s="373">
        <f>F19+F20+F21</f>
        <v>0</v>
      </c>
      <c r="G18" s="373">
        <f>G24</f>
        <v>0</v>
      </c>
      <c r="H18" s="373">
        <f>H24</f>
        <v>0</v>
      </c>
      <c r="I18" s="373">
        <f>I19+I20+I21</f>
        <v>0</v>
      </c>
    </row>
    <row r="19" spans="1:9" s="1" customFormat="1" ht="16.5" customHeight="1">
      <c r="A19" s="360"/>
      <c r="B19" s="318" t="s">
        <v>492</v>
      </c>
      <c r="C19" s="375">
        <f>D19+G19</f>
        <v>32113</v>
      </c>
      <c r="D19" s="375">
        <v>32113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54" customHeight="1">
      <c r="A20" s="360"/>
      <c r="B20" s="318" t="s">
        <v>472</v>
      </c>
      <c r="C20" s="375">
        <v>218563</v>
      </c>
      <c r="D20" s="375">
        <v>218563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</row>
    <row r="21" spans="1:9" ht="18" customHeight="1" hidden="1">
      <c r="A21" s="360"/>
      <c r="B21" s="318" t="s">
        <v>233</v>
      </c>
      <c r="C21" s="375">
        <f>D21+G21</f>
        <v>0</v>
      </c>
      <c r="D21" s="375">
        <v>0</v>
      </c>
      <c r="E21" s="375">
        <v>0</v>
      </c>
      <c r="F21" s="375">
        <v>0</v>
      </c>
      <c r="G21" s="375">
        <v>0</v>
      </c>
      <c r="H21" s="375"/>
      <c r="I21" s="375">
        <v>0</v>
      </c>
    </row>
    <row r="22" spans="1:9" ht="18" customHeight="1" hidden="1">
      <c r="A22" s="364" t="s">
        <v>304</v>
      </c>
      <c r="B22" s="196" t="s">
        <v>305</v>
      </c>
      <c r="C22" s="373">
        <f>C23</f>
        <v>0</v>
      </c>
      <c r="D22" s="374">
        <f>D23</f>
        <v>0</v>
      </c>
      <c r="E22" s="373">
        <v>0</v>
      </c>
      <c r="F22" s="373">
        <f>F23+F25+F26</f>
        <v>0</v>
      </c>
      <c r="G22" s="373">
        <f>G23+G25+G26</f>
        <v>0</v>
      </c>
      <c r="H22" s="373">
        <f>H23+H25+H26</f>
        <v>0</v>
      </c>
      <c r="I22" s="373">
        <f>I23+I25+I26</f>
        <v>0</v>
      </c>
    </row>
    <row r="23" spans="1:9" ht="39.75" customHeight="1" hidden="1">
      <c r="A23" s="360"/>
      <c r="B23" s="318" t="s">
        <v>473</v>
      </c>
      <c r="C23" s="375">
        <f>D23+G23</f>
        <v>0</v>
      </c>
      <c r="D23" s="375">
        <v>0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</row>
    <row r="24" spans="1:9" ht="39.75" customHeight="1" hidden="1">
      <c r="A24" s="360"/>
      <c r="B24" s="318" t="s">
        <v>505</v>
      </c>
      <c r="C24" s="375"/>
      <c r="D24" s="375">
        <v>0</v>
      </c>
      <c r="E24" s="375">
        <v>0</v>
      </c>
      <c r="F24" s="375">
        <v>0</v>
      </c>
      <c r="G24" s="375"/>
      <c r="H24" s="375"/>
      <c r="I24" s="375">
        <v>0</v>
      </c>
    </row>
    <row r="25" spans="1:9" ht="17.25" customHeight="1">
      <c r="A25" s="368" t="s">
        <v>234</v>
      </c>
      <c r="B25" s="328" t="s">
        <v>235</v>
      </c>
      <c r="C25" s="373">
        <f>C26+C27+C28</f>
        <v>91648</v>
      </c>
      <c r="D25" s="374">
        <f>C25-G25</f>
        <v>91648</v>
      </c>
      <c r="E25" s="373">
        <f>E26+E27+E28</f>
        <v>91648</v>
      </c>
      <c r="F25" s="373">
        <f>F26+F27+F28</f>
        <v>0</v>
      </c>
      <c r="G25" s="373">
        <f>G26+G27+G28</f>
        <v>0</v>
      </c>
      <c r="H25" s="373">
        <f>H26+H27+H28</f>
        <v>0</v>
      </c>
      <c r="I25" s="373">
        <f>I26+I27+I28</f>
        <v>0</v>
      </c>
    </row>
    <row r="26" spans="1:9" ht="14.25" customHeight="1" hidden="1">
      <c r="A26" s="360"/>
      <c r="B26" s="317" t="s">
        <v>237</v>
      </c>
      <c r="C26" s="375">
        <f>D26+G26</f>
        <v>0</v>
      </c>
      <c r="D26" s="375">
        <v>0</v>
      </c>
      <c r="E26" s="375">
        <v>0</v>
      </c>
      <c r="F26" s="375">
        <v>0</v>
      </c>
      <c r="G26" s="375">
        <v>0</v>
      </c>
      <c r="H26" s="375">
        <v>0</v>
      </c>
      <c r="I26" s="375">
        <v>0</v>
      </c>
    </row>
    <row r="27" spans="1:9" s="1" customFormat="1" ht="51.75" customHeight="1">
      <c r="A27" s="360"/>
      <c r="B27" s="315" t="s">
        <v>553</v>
      </c>
      <c r="C27" s="375">
        <v>91648</v>
      </c>
      <c r="D27" s="375">
        <v>91648</v>
      </c>
      <c r="E27" s="375">
        <v>91648</v>
      </c>
      <c r="F27" s="375">
        <v>0</v>
      </c>
      <c r="G27" s="375">
        <v>0</v>
      </c>
      <c r="H27" s="375">
        <v>0</v>
      </c>
      <c r="I27" s="375">
        <v>0</v>
      </c>
    </row>
    <row r="28" spans="1:9" ht="14.25" customHeight="1" hidden="1">
      <c r="A28" s="360"/>
      <c r="B28" s="317" t="s">
        <v>237</v>
      </c>
      <c r="C28" s="375"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</row>
    <row r="29" spans="1:9" ht="29.25" customHeight="1">
      <c r="A29" s="370" t="s">
        <v>238</v>
      </c>
      <c r="B29" s="371" t="s">
        <v>374</v>
      </c>
      <c r="C29" s="373">
        <f>C30</f>
        <v>1346</v>
      </c>
      <c r="D29" s="378">
        <f>C29-G29</f>
        <v>1346</v>
      </c>
      <c r="E29" s="373">
        <f>E30</f>
        <v>1346</v>
      </c>
      <c r="F29" s="373">
        <f>F30</f>
        <v>0</v>
      </c>
      <c r="G29" s="373">
        <f>G30</f>
        <v>0</v>
      </c>
      <c r="H29" s="373">
        <f>H30</f>
        <v>0</v>
      </c>
      <c r="I29" s="373">
        <f>I30</f>
        <v>0</v>
      </c>
    </row>
    <row r="30" spans="1:9" s="124" customFormat="1" ht="51.75" customHeight="1">
      <c r="A30" s="360"/>
      <c r="B30" s="315" t="s">
        <v>553</v>
      </c>
      <c r="C30" s="375">
        <v>1346</v>
      </c>
      <c r="D30" s="375">
        <v>1346</v>
      </c>
      <c r="E30" s="375">
        <v>1346</v>
      </c>
      <c r="F30" s="375">
        <v>0</v>
      </c>
      <c r="G30" s="375">
        <v>0</v>
      </c>
      <c r="H30" s="375">
        <v>0</v>
      </c>
      <c r="I30" s="375">
        <v>0</v>
      </c>
    </row>
    <row r="31" spans="1:9" ht="15.75" customHeight="1" hidden="1">
      <c r="A31" s="364" t="s">
        <v>460</v>
      </c>
      <c r="B31" s="319" t="s">
        <v>459</v>
      </c>
      <c r="C31" s="373">
        <f>C32</f>
        <v>0</v>
      </c>
      <c r="D31" s="373">
        <f>D32</f>
        <v>0</v>
      </c>
      <c r="E31" s="374">
        <f>E32+E39+E40</f>
        <v>0</v>
      </c>
      <c r="F31" s="374">
        <f>F32+F39+F40</f>
        <v>0</v>
      </c>
      <c r="G31" s="374">
        <f>G32+G39+G40</f>
        <v>0</v>
      </c>
      <c r="H31" s="374">
        <f>H32+H39+H40</f>
        <v>0</v>
      </c>
      <c r="I31" s="374">
        <f>I32+I39+I40</f>
        <v>0</v>
      </c>
    </row>
    <row r="32" spans="1:9" s="1" customFormat="1" ht="45" customHeight="1" hidden="1">
      <c r="A32" s="360"/>
      <c r="B32" s="318" t="s">
        <v>236</v>
      </c>
      <c r="C32" s="375">
        <f>D32+G32</f>
        <v>0</v>
      </c>
      <c r="D32" s="375">
        <v>0</v>
      </c>
      <c r="E32" s="375">
        <v>0</v>
      </c>
      <c r="F32" s="375">
        <v>0</v>
      </c>
      <c r="G32" s="375">
        <v>0</v>
      </c>
      <c r="H32" s="375">
        <v>0</v>
      </c>
      <c r="I32" s="375">
        <v>0</v>
      </c>
    </row>
    <row r="33" spans="1:9" s="1" customFormat="1" ht="27" customHeight="1" hidden="1">
      <c r="A33" s="365" t="s">
        <v>240</v>
      </c>
      <c r="B33" s="320" t="s">
        <v>316</v>
      </c>
      <c r="C33" s="373">
        <f>C34</f>
        <v>0</v>
      </c>
      <c r="D33" s="378">
        <f>C33-G33</f>
        <v>0</v>
      </c>
      <c r="E33" s="373">
        <f>E34</f>
        <v>0</v>
      </c>
      <c r="F33" s="373">
        <f>F34</f>
        <v>0</v>
      </c>
      <c r="G33" s="373">
        <f>G34</f>
        <v>0</v>
      </c>
      <c r="H33" s="373">
        <f>H34</f>
        <v>0</v>
      </c>
      <c r="I33" s="373">
        <f>I34</f>
        <v>0</v>
      </c>
    </row>
    <row r="34" spans="1:9" s="1" customFormat="1" ht="45" customHeight="1" hidden="1">
      <c r="A34" s="360"/>
      <c r="B34" s="318" t="s">
        <v>236</v>
      </c>
      <c r="C34" s="379">
        <v>0</v>
      </c>
      <c r="D34" s="375">
        <v>0</v>
      </c>
      <c r="E34" s="375">
        <v>0</v>
      </c>
      <c r="F34" s="375">
        <v>0</v>
      </c>
      <c r="G34" s="375">
        <v>0</v>
      </c>
      <c r="H34" s="375">
        <v>0</v>
      </c>
      <c r="I34" s="375">
        <v>0</v>
      </c>
    </row>
    <row r="35" spans="1:9" s="1" customFormat="1" ht="39" customHeight="1" hidden="1">
      <c r="A35" s="368" t="s">
        <v>240</v>
      </c>
      <c r="B35" s="112" t="s">
        <v>316</v>
      </c>
      <c r="C35" s="373">
        <v>0</v>
      </c>
      <c r="D35" s="373">
        <v>0</v>
      </c>
      <c r="E35" s="373">
        <v>0</v>
      </c>
      <c r="F35" s="373">
        <v>0</v>
      </c>
      <c r="G35" s="373">
        <v>0</v>
      </c>
      <c r="H35" s="373">
        <v>0</v>
      </c>
      <c r="I35" s="373">
        <v>0</v>
      </c>
    </row>
    <row r="36" spans="1:9" s="1" customFormat="1" ht="52.5" customHeight="1" hidden="1">
      <c r="A36" s="360"/>
      <c r="B36" s="315" t="s">
        <v>557</v>
      </c>
      <c r="C36" s="379">
        <v>0</v>
      </c>
      <c r="D36" s="375">
        <v>0</v>
      </c>
      <c r="E36" s="375">
        <v>0</v>
      </c>
      <c r="F36" s="375">
        <v>0</v>
      </c>
      <c r="G36" s="375">
        <v>0</v>
      </c>
      <c r="H36" s="375">
        <v>0</v>
      </c>
      <c r="I36" s="375">
        <v>0</v>
      </c>
    </row>
    <row r="37" spans="1:9" s="1" customFormat="1" ht="41.25" customHeight="1" hidden="1">
      <c r="A37" s="360"/>
      <c r="B37" s="315" t="s">
        <v>558</v>
      </c>
      <c r="C37" s="379">
        <v>0</v>
      </c>
      <c r="D37" s="375">
        <v>0</v>
      </c>
      <c r="E37" s="375">
        <v>0</v>
      </c>
      <c r="F37" s="375">
        <v>0</v>
      </c>
      <c r="G37" s="375">
        <v>0</v>
      </c>
      <c r="H37" s="375">
        <v>0</v>
      </c>
      <c r="I37" s="375">
        <v>0</v>
      </c>
    </row>
    <row r="38" spans="1:9" s="1" customFormat="1" ht="45" customHeight="1" hidden="1">
      <c r="A38" s="360"/>
      <c r="B38" s="315" t="s">
        <v>559</v>
      </c>
      <c r="C38" s="379">
        <v>0</v>
      </c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</row>
    <row r="39" spans="1:9" ht="42.75" customHeight="1">
      <c r="A39" s="368" t="s">
        <v>241</v>
      </c>
      <c r="B39" s="330" t="s">
        <v>254</v>
      </c>
      <c r="C39" s="373">
        <f>C40+C41+C42+C43+C44+C45+C46+C47+C48+C49+C50+C51+C52+C53+C54</f>
        <v>16038168</v>
      </c>
      <c r="D39" s="373">
        <f aca="true" t="shared" si="0" ref="D39:I39">D40+D41+D42+D43+D44+D45+D46+D47+D48+D49+D50+D51+D52+D53+D54</f>
        <v>16038168</v>
      </c>
      <c r="E39" s="373">
        <f t="shared" si="0"/>
        <v>0</v>
      </c>
      <c r="F39" s="373">
        <f t="shared" si="0"/>
        <v>0</v>
      </c>
      <c r="G39" s="373">
        <f t="shared" si="0"/>
        <v>0</v>
      </c>
      <c r="H39" s="373">
        <f t="shared" si="0"/>
        <v>0</v>
      </c>
      <c r="I39" s="373">
        <f t="shared" si="0"/>
        <v>0</v>
      </c>
    </row>
    <row r="40" spans="1:9" s="1" customFormat="1" ht="15" customHeight="1">
      <c r="A40" s="366"/>
      <c r="B40" s="315" t="s">
        <v>474</v>
      </c>
      <c r="C40" s="375">
        <v>4674950</v>
      </c>
      <c r="D40" s="379">
        <v>4674950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6"/>
      <c r="B41" s="315" t="s">
        <v>475</v>
      </c>
      <c r="C41" s="375">
        <f>D41+G41</f>
        <v>400000</v>
      </c>
      <c r="D41" s="375">
        <v>400000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s="6" customFormat="1" ht="17.25" customHeight="1">
      <c r="A42" s="360"/>
      <c r="B42" s="317" t="s">
        <v>476</v>
      </c>
      <c r="C42" s="375">
        <v>8613254</v>
      </c>
      <c r="D42" s="375">
        <v>8613254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477</v>
      </c>
      <c r="C43" s="375">
        <v>1362503</v>
      </c>
      <c r="D43" s="375">
        <v>1362503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5.75" customHeight="1">
      <c r="A44" s="360"/>
      <c r="B44" s="317" t="s">
        <v>479</v>
      </c>
      <c r="C44" s="375">
        <v>32392</v>
      </c>
      <c r="D44" s="375">
        <v>32392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17.25" customHeight="1">
      <c r="A45" s="360"/>
      <c r="B45" s="317" t="s">
        <v>478</v>
      </c>
      <c r="C45" s="375">
        <v>596479</v>
      </c>
      <c r="D45" s="375">
        <v>596479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26.25" customHeight="1">
      <c r="A46" s="360"/>
      <c r="B46" s="318" t="s">
        <v>480</v>
      </c>
      <c r="C46" s="375">
        <v>11000</v>
      </c>
      <c r="D46" s="375">
        <v>11000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6.5" customHeight="1">
      <c r="A47" s="360"/>
      <c r="B47" s="317" t="s">
        <v>481</v>
      </c>
      <c r="C47" s="375">
        <v>9690</v>
      </c>
      <c r="D47" s="375">
        <v>9690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5.75" customHeight="1">
      <c r="A48" s="360"/>
      <c r="B48" s="317" t="s">
        <v>242</v>
      </c>
      <c r="C48" s="375">
        <v>29000</v>
      </c>
      <c r="D48" s="375">
        <v>29000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>
      <c r="A49" s="360"/>
      <c r="B49" s="317" t="s">
        <v>243</v>
      </c>
      <c r="C49" s="375">
        <v>1000</v>
      </c>
      <c r="D49" s="375">
        <v>1000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6.5" customHeight="1" hidden="1">
      <c r="A50" s="360"/>
      <c r="B50" s="317" t="s">
        <v>246</v>
      </c>
      <c r="C50" s="375">
        <f>D50+G50</f>
        <v>0</v>
      </c>
      <c r="D50" s="375">
        <v>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17.25" customHeight="1">
      <c r="A51" s="360"/>
      <c r="B51" s="318" t="s">
        <v>482</v>
      </c>
      <c r="C51" s="375">
        <v>100000</v>
      </c>
      <c r="D51" s="375">
        <v>100000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27.75" customHeight="1">
      <c r="A52" s="360"/>
      <c r="B52" s="318" t="s">
        <v>245</v>
      </c>
      <c r="C52" s="375">
        <v>30000</v>
      </c>
      <c r="D52" s="375">
        <v>30000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15.75" customHeight="1">
      <c r="A53" s="360"/>
      <c r="B53" s="318" t="s">
        <v>493</v>
      </c>
      <c r="C53" s="375">
        <v>161900</v>
      </c>
      <c r="D53" s="375">
        <v>161900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26.25" customHeight="1">
      <c r="A54" s="360"/>
      <c r="B54" s="318" t="s">
        <v>483</v>
      </c>
      <c r="C54" s="375">
        <v>16000</v>
      </c>
      <c r="D54" s="375">
        <v>16000</v>
      </c>
      <c r="E54" s="375">
        <v>0</v>
      </c>
      <c r="F54" s="375">
        <v>0</v>
      </c>
      <c r="G54" s="375">
        <v>0</v>
      </c>
      <c r="H54" s="375">
        <v>0</v>
      </c>
      <c r="I54" s="375">
        <v>0</v>
      </c>
    </row>
    <row r="55" spans="1:9" ht="16.5" customHeight="1">
      <c r="A55" s="368" t="s">
        <v>247</v>
      </c>
      <c r="B55" s="330" t="s">
        <v>248</v>
      </c>
      <c r="C55" s="373">
        <f>D55+G55</f>
        <v>8742793</v>
      </c>
      <c r="D55" s="373">
        <f>D57+D58+D56</f>
        <v>8742793</v>
      </c>
      <c r="E55" s="373">
        <f>E57+E58</f>
        <v>0</v>
      </c>
      <c r="F55" s="373">
        <f>F57+F58</f>
        <v>0</v>
      </c>
      <c r="G55" s="373">
        <f>G57+G58</f>
        <v>0</v>
      </c>
      <c r="H55" s="373">
        <f>H57+H58</f>
        <v>0</v>
      </c>
      <c r="I55" s="373">
        <f>I57+I58</f>
        <v>0</v>
      </c>
    </row>
    <row r="56" spans="1:9" ht="16.5" customHeight="1">
      <c r="A56" s="368"/>
      <c r="B56" s="333" t="s">
        <v>578</v>
      </c>
      <c r="C56" s="379">
        <v>612000</v>
      </c>
      <c r="D56" s="379">
        <v>612000</v>
      </c>
      <c r="E56" s="373">
        <v>0</v>
      </c>
      <c r="F56" s="373">
        <v>0</v>
      </c>
      <c r="G56" s="373">
        <v>0</v>
      </c>
      <c r="H56" s="373">
        <v>0</v>
      </c>
      <c r="I56" s="373">
        <v>0</v>
      </c>
    </row>
    <row r="57" spans="1:9" s="1" customFormat="1" ht="0.75" customHeight="1">
      <c r="A57" s="360"/>
      <c r="B57" s="318" t="s">
        <v>484</v>
      </c>
      <c r="C57" s="375">
        <v>0</v>
      </c>
      <c r="D57" s="375">
        <v>0</v>
      </c>
      <c r="E57" s="375">
        <v>0</v>
      </c>
      <c r="F57" s="375">
        <v>0</v>
      </c>
      <c r="G57" s="375">
        <v>0</v>
      </c>
      <c r="H57" s="375">
        <v>0</v>
      </c>
      <c r="I57" s="375">
        <v>0</v>
      </c>
    </row>
    <row r="58" spans="1:9" ht="15.75" customHeight="1">
      <c r="A58" s="360"/>
      <c r="B58" s="318" t="s">
        <v>249</v>
      </c>
      <c r="C58" s="375">
        <v>8130793</v>
      </c>
      <c r="D58" s="375">
        <v>8130793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14.25" customHeight="1">
      <c r="A59" s="368" t="s">
        <v>250</v>
      </c>
      <c r="B59" s="330" t="s">
        <v>251</v>
      </c>
      <c r="C59" s="373">
        <f aca="true" t="shared" si="1" ref="C59:I59">C60+C61+C64+C66+C62+C65+C67+C63</f>
        <v>1099311</v>
      </c>
      <c r="D59" s="373">
        <f t="shared" si="1"/>
        <v>1099311</v>
      </c>
      <c r="E59" s="373">
        <f t="shared" si="1"/>
        <v>305961</v>
      </c>
      <c r="F59" s="373">
        <f t="shared" si="1"/>
        <v>0</v>
      </c>
      <c r="G59" s="373">
        <f t="shared" si="1"/>
        <v>0</v>
      </c>
      <c r="H59" s="373">
        <f t="shared" si="1"/>
        <v>0</v>
      </c>
      <c r="I59" s="373">
        <f t="shared" si="1"/>
        <v>0</v>
      </c>
    </row>
    <row r="60" spans="1:9" s="1" customFormat="1" ht="15" customHeight="1">
      <c r="A60" s="360"/>
      <c r="B60" s="318" t="s">
        <v>485</v>
      </c>
      <c r="C60" s="375">
        <v>41350</v>
      </c>
      <c r="D60" s="375">
        <v>41350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29.25" customHeight="1">
      <c r="A61" s="360"/>
      <c r="B61" s="318" t="s">
        <v>486</v>
      </c>
      <c r="C61" s="375">
        <v>282000</v>
      </c>
      <c r="D61" s="375">
        <v>282000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14.25" customHeight="1">
      <c r="A62" s="360"/>
      <c r="B62" s="318" t="s">
        <v>237</v>
      </c>
      <c r="C62" s="375">
        <v>470000</v>
      </c>
      <c r="D62" s="375">
        <v>470000</v>
      </c>
      <c r="E62" s="375">
        <v>0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504</v>
      </c>
      <c r="C63" s="375">
        <f>D63+G63</f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39.75" customHeight="1">
      <c r="A64" s="360"/>
      <c r="B64" s="315" t="s">
        <v>554</v>
      </c>
      <c r="C64" s="375">
        <v>305961</v>
      </c>
      <c r="D64" s="375">
        <v>305961</v>
      </c>
      <c r="E64" s="375">
        <v>305961</v>
      </c>
      <c r="F64" s="375">
        <v>0</v>
      </c>
      <c r="G64" s="375">
        <v>0</v>
      </c>
      <c r="H64" s="375">
        <v>0</v>
      </c>
      <c r="I64" s="375">
        <v>0</v>
      </c>
    </row>
    <row r="65" spans="1:9" ht="63.75" hidden="1">
      <c r="A65" s="360"/>
      <c r="B65" s="318" t="s">
        <v>504</v>
      </c>
      <c r="C65" s="375"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42" customHeight="1" hidden="1">
      <c r="A66" s="360"/>
      <c r="B66" s="318" t="s">
        <v>494</v>
      </c>
      <c r="C66" s="375">
        <f>D66+G66</f>
        <v>0</v>
      </c>
      <c r="D66" s="375">
        <v>0</v>
      </c>
      <c r="E66" s="375">
        <v>0</v>
      </c>
      <c r="F66" s="375">
        <v>0</v>
      </c>
      <c r="G66" s="375">
        <v>0</v>
      </c>
      <c r="H66" s="375">
        <v>0</v>
      </c>
      <c r="I66" s="375">
        <v>0</v>
      </c>
    </row>
    <row r="67" spans="1:9" ht="42" customHeight="1" hidden="1">
      <c r="A67" s="360"/>
      <c r="B67" s="318" t="s">
        <v>505</v>
      </c>
      <c r="C67" s="375">
        <f>D67+G67</f>
        <v>0</v>
      </c>
      <c r="D67" s="375">
        <v>0</v>
      </c>
      <c r="E67" s="375">
        <v>0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252</v>
      </c>
      <c r="B68" s="330" t="s">
        <v>253</v>
      </c>
      <c r="C68" s="373">
        <f>C69+C70</f>
        <v>255761</v>
      </c>
      <c r="D68" s="373">
        <f>D69+D70</f>
        <v>255761</v>
      </c>
      <c r="E68" s="373">
        <f>E69+E70</f>
        <v>254800</v>
      </c>
      <c r="F68" s="373">
        <f>F69</f>
        <v>0</v>
      </c>
      <c r="G68" s="373">
        <f>G69</f>
        <v>0</v>
      </c>
      <c r="H68" s="373">
        <f>H69</f>
        <v>0</v>
      </c>
      <c r="I68" s="373">
        <f>I69</f>
        <v>0</v>
      </c>
    </row>
    <row r="69" spans="1:9" ht="41.25" customHeight="1">
      <c r="A69" s="360"/>
      <c r="B69" s="315" t="s">
        <v>554</v>
      </c>
      <c r="C69" s="375">
        <v>254800</v>
      </c>
      <c r="D69" s="375">
        <v>254800</v>
      </c>
      <c r="E69" s="375">
        <v>254800</v>
      </c>
      <c r="F69" s="375">
        <v>0</v>
      </c>
      <c r="G69" s="375">
        <v>0</v>
      </c>
      <c r="H69" s="375">
        <v>0</v>
      </c>
      <c r="I69" s="375">
        <v>0</v>
      </c>
    </row>
    <row r="70" spans="1:9" ht="15.75" customHeight="1">
      <c r="A70" s="360"/>
      <c r="B70" s="315" t="s">
        <v>555</v>
      </c>
      <c r="C70" s="375">
        <v>961</v>
      </c>
      <c r="D70" s="375">
        <v>961</v>
      </c>
      <c r="E70" s="375">
        <v>0</v>
      </c>
      <c r="F70" s="375">
        <v>0</v>
      </c>
      <c r="G70" s="375">
        <v>0</v>
      </c>
      <c r="H70" s="375">
        <v>0</v>
      </c>
      <c r="I70" s="375">
        <v>0</v>
      </c>
    </row>
    <row r="71" spans="1:9" ht="16.5" customHeight="1">
      <c r="A71" s="368" t="s">
        <v>506</v>
      </c>
      <c r="B71" s="330" t="s">
        <v>499</v>
      </c>
      <c r="C71" s="373">
        <f>C73+C74+C75+C72+C76</f>
        <v>8676000</v>
      </c>
      <c r="D71" s="373">
        <f>D73+D74+D75+D72+D76</f>
        <v>8676000</v>
      </c>
      <c r="E71" s="373">
        <f>E73+E74+E75</f>
        <v>8669000</v>
      </c>
      <c r="F71" s="373">
        <v>0</v>
      </c>
      <c r="G71" s="373">
        <f>G73+G74+G75</f>
        <v>0</v>
      </c>
      <c r="H71" s="373">
        <f>H73+H74+H75</f>
        <v>0</v>
      </c>
      <c r="I71" s="373">
        <f>I73+I74+I75</f>
        <v>0</v>
      </c>
    </row>
    <row r="72" spans="1:9" ht="16.5" customHeight="1" hidden="1">
      <c r="A72" s="387"/>
      <c r="B72" s="388" t="s">
        <v>484</v>
      </c>
      <c r="C72" s="389">
        <v>0</v>
      </c>
      <c r="D72" s="389">
        <v>0</v>
      </c>
      <c r="E72" s="389">
        <v>0</v>
      </c>
      <c r="F72" s="389">
        <v>0</v>
      </c>
      <c r="G72" s="389">
        <v>0</v>
      </c>
      <c r="H72" s="389">
        <v>0</v>
      </c>
      <c r="I72" s="389">
        <v>0</v>
      </c>
    </row>
    <row r="73" spans="1:9" s="1" customFormat="1" ht="43.5" customHeight="1">
      <c r="A73" s="383"/>
      <c r="B73" s="384" t="s">
        <v>236</v>
      </c>
      <c r="C73" s="377">
        <v>1920000</v>
      </c>
      <c r="D73" s="377">
        <v>1920000</v>
      </c>
      <c r="E73" s="377">
        <v>1920000</v>
      </c>
      <c r="F73" s="377">
        <v>0</v>
      </c>
      <c r="G73" s="377">
        <v>0</v>
      </c>
      <c r="H73" s="377">
        <v>0</v>
      </c>
      <c r="I73" s="377">
        <v>0</v>
      </c>
    </row>
    <row r="74" spans="1:9" s="386" customFormat="1" ht="51">
      <c r="A74" s="360"/>
      <c r="B74" s="385" t="s">
        <v>507</v>
      </c>
      <c r="C74" s="375">
        <v>6749000</v>
      </c>
      <c r="D74" s="375">
        <v>6749000</v>
      </c>
      <c r="E74" s="375">
        <v>6749000</v>
      </c>
      <c r="F74" s="375">
        <v>0</v>
      </c>
      <c r="G74" s="375">
        <v>0</v>
      </c>
      <c r="H74" s="375">
        <v>0</v>
      </c>
      <c r="I74" s="375">
        <v>0</v>
      </c>
    </row>
    <row r="75" spans="1:9" s="19" customFormat="1" ht="36.75" customHeight="1">
      <c r="A75" s="367"/>
      <c r="B75" s="321" t="s">
        <v>450</v>
      </c>
      <c r="C75" s="375">
        <f>D75+G75</f>
        <v>7000</v>
      </c>
      <c r="D75" s="375">
        <v>7000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0.75" customHeight="1">
      <c r="A76" s="390"/>
      <c r="B76" s="391" t="s">
        <v>555</v>
      </c>
      <c r="C76" s="375"/>
      <c r="D76" s="375"/>
      <c r="E76" s="375">
        <v>0</v>
      </c>
      <c r="F76" s="375"/>
      <c r="G76" s="375"/>
      <c r="H76" s="375"/>
      <c r="I76" s="375"/>
    </row>
    <row r="77" spans="1:9" s="19" customFormat="1" ht="15.75" customHeight="1">
      <c r="A77" s="372">
        <v>900</v>
      </c>
      <c r="B77" s="345" t="s">
        <v>362</v>
      </c>
      <c r="C77" s="373">
        <f>C78</f>
        <v>21200</v>
      </c>
      <c r="D77" s="373">
        <f aca="true" t="shared" si="2" ref="D77:I77">D78</f>
        <v>21200</v>
      </c>
      <c r="E77" s="373">
        <f t="shared" si="2"/>
        <v>0</v>
      </c>
      <c r="F77" s="373">
        <f t="shared" si="2"/>
        <v>0</v>
      </c>
      <c r="G77" s="373">
        <f t="shared" si="2"/>
        <v>0</v>
      </c>
      <c r="H77" s="373">
        <f t="shared" si="2"/>
        <v>0</v>
      </c>
      <c r="I77" s="373">
        <f t="shared" si="2"/>
        <v>0</v>
      </c>
    </row>
    <row r="78" spans="1:9" s="19" customFormat="1" ht="17.25" customHeight="1">
      <c r="A78" s="367"/>
      <c r="B78" s="362" t="s">
        <v>583</v>
      </c>
      <c r="C78" s="375">
        <v>21200</v>
      </c>
      <c r="D78" s="375">
        <v>21200</v>
      </c>
      <c r="E78" s="375">
        <v>0</v>
      </c>
      <c r="F78" s="375">
        <v>0</v>
      </c>
      <c r="G78" s="375">
        <v>0</v>
      </c>
      <c r="H78" s="375">
        <v>0</v>
      </c>
      <c r="I78" s="375">
        <v>0</v>
      </c>
    </row>
    <row r="79" spans="1:9" s="19" customFormat="1" ht="15" customHeight="1" hidden="1">
      <c r="A79" s="364" t="s">
        <v>390</v>
      </c>
      <c r="B79" s="112" t="s">
        <v>391</v>
      </c>
      <c r="C79" s="373">
        <v>0</v>
      </c>
      <c r="D79" s="373">
        <v>0</v>
      </c>
      <c r="E79" s="374">
        <f>E80</f>
        <v>0</v>
      </c>
      <c r="F79" s="374">
        <v>0</v>
      </c>
      <c r="G79" s="374">
        <f>H79</f>
        <v>0</v>
      </c>
      <c r="H79" s="374">
        <f>H80</f>
        <v>0</v>
      </c>
      <c r="I79" s="374">
        <f>I80</f>
        <v>0</v>
      </c>
    </row>
    <row r="80" spans="1:9" s="19" customFormat="1" ht="55.5" customHeight="1" hidden="1">
      <c r="A80" s="360"/>
      <c r="B80" s="127" t="s">
        <v>392</v>
      </c>
      <c r="C80" s="375">
        <v>0</v>
      </c>
      <c r="D80" s="375">
        <v>0</v>
      </c>
      <c r="E80" s="375">
        <v>0</v>
      </c>
      <c r="F80" s="375">
        <v>0</v>
      </c>
      <c r="G80" s="375">
        <v>0</v>
      </c>
      <c r="H80" s="375">
        <v>0</v>
      </c>
      <c r="I80" s="375">
        <v>0</v>
      </c>
    </row>
    <row r="81" spans="1:9" ht="14.25" customHeight="1" hidden="1">
      <c r="A81" s="364" t="s">
        <v>367</v>
      </c>
      <c r="B81" s="112" t="s">
        <v>368</v>
      </c>
      <c r="C81" s="373">
        <f aca="true" t="shared" si="3" ref="C81:I81">C82</f>
        <v>0</v>
      </c>
      <c r="D81" s="373">
        <f t="shared" si="3"/>
        <v>0</v>
      </c>
      <c r="E81" s="373">
        <f t="shared" si="3"/>
        <v>0</v>
      </c>
      <c r="F81" s="373">
        <f t="shared" si="3"/>
        <v>0</v>
      </c>
      <c r="G81" s="373">
        <f t="shared" si="3"/>
        <v>0</v>
      </c>
      <c r="H81" s="373">
        <f t="shared" si="3"/>
        <v>0</v>
      </c>
      <c r="I81" s="373">
        <f t="shared" si="3"/>
        <v>0</v>
      </c>
    </row>
    <row r="82" spans="1:9" ht="55.5" customHeight="1" hidden="1">
      <c r="A82" s="360"/>
      <c r="B82" s="113" t="s">
        <v>429</v>
      </c>
      <c r="C82" s="375">
        <v>0</v>
      </c>
      <c r="D82" s="375">
        <v>0</v>
      </c>
      <c r="E82" s="375">
        <v>0</v>
      </c>
      <c r="F82" s="375">
        <v>0</v>
      </c>
      <c r="G82" s="375">
        <v>0</v>
      </c>
      <c r="H82" s="375">
        <v>0</v>
      </c>
      <c r="I82" s="375">
        <v>0</v>
      </c>
    </row>
    <row r="83" spans="1:9" s="1" customFormat="1" ht="15.75" customHeight="1">
      <c r="A83" s="368" t="s">
        <v>390</v>
      </c>
      <c r="B83" s="361" t="s">
        <v>425</v>
      </c>
      <c r="C83" s="380">
        <f>C84</f>
        <v>10000</v>
      </c>
      <c r="D83" s="380">
        <f aca="true" t="shared" si="4" ref="D83:I83">D84</f>
        <v>10000</v>
      </c>
      <c r="E83" s="380">
        <f t="shared" si="4"/>
        <v>0</v>
      </c>
      <c r="F83" s="380">
        <f t="shared" si="4"/>
        <v>0</v>
      </c>
      <c r="G83" s="380">
        <f t="shared" si="4"/>
        <v>0</v>
      </c>
      <c r="H83" s="380">
        <f t="shared" si="4"/>
        <v>0</v>
      </c>
      <c r="I83" s="373">
        <f t="shared" si="4"/>
        <v>0</v>
      </c>
    </row>
    <row r="84" spans="1:9" ht="17.25" customHeight="1">
      <c r="A84" s="119"/>
      <c r="B84" s="359" t="s">
        <v>237</v>
      </c>
      <c r="C84" s="381">
        <v>10000</v>
      </c>
      <c r="D84" s="381">
        <v>10000</v>
      </c>
      <c r="E84" s="381">
        <v>0</v>
      </c>
      <c r="F84" s="381">
        <v>0</v>
      </c>
      <c r="G84" s="381">
        <v>0</v>
      </c>
      <c r="H84" s="381">
        <v>0</v>
      </c>
      <c r="I84" s="375">
        <v>0</v>
      </c>
    </row>
    <row r="85" spans="1:9" ht="21.75" customHeight="1">
      <c r="A85" s="410" t="s">
        <v>26</v>
      </c>
      <c r="B85" s="411"/>
      <c r="C85" s="382">
        <f>C10+C18+C25+C29+C31+C39+C55+C59+C68+C79+C77+C22+C33+C81+C71+C83+C35</f>
        <v>35428903</v>
      </c>
      <c r="D85" s="382">
        <f aca="true" t="shared" si="5" ref="D85:I85">D10+D18+D25+D29+D31+D39+D55+D59+D68+D79+D77+D22+D33+D81+D71+D83</f>
        <v>35188903</v>
      </c>
      <c r="E85" s="382">
        <f t="shared" si="5"/>
        <v>9322755</v>
      </c>
      <c r="F85" s="382">
        <f t="shared" si="5"/>
        <v>0</v>
      </c>
      <c r="G85" s="382">
        <f>G10+G18+G25+G29+G31+G39+G55+G59+G68+G79+G77+G22+G33+G81+G71+G83+G35</f>
        <v>240000</v>
      </c>
      <c r="H85" s="382">
        <f>H10+H18+H25+H29+H31+H39+H55+H59+H68+H79+H77+H22+H33+H81+H71+H83+H35</f>
        <v>0</v>
      </c>
      <c r="I85" s="374">
        <f t="shared" si="5"/>
        <v>0</v>
      </c>
    </row>
    <row r="86" spans="1:9" ht="12.75">
      <c r="A86"/>
      <c r="B86" s="3"/>
      <c r="C86"/>
      <c r="D86"/>
      <c r="H86" s="121"/>
      <c r="I86" s="121"/>
    </row>
    <row r="87" spans="1:9" ht="12.75">
      <c r="A87" s="5" t="s">
        <v>6</v>
      </c>
      <c r="B87" s="3"/>
      <c r="C87"/>
      <c r="D87"/>
      <c r="H87" s="121"/>
      <c r="I87" s="121"/>
    </row>
    <row r="88" spans="1:9" ht="12.75">
      <c r="A88"/>
      <c r="B88" s="3"/>
      <c r="C88"/>
      <c r="D88"/>
      <c r="H88" s="121"/>
      <c r="I88" s="121"/>
    </row>
    <row r="89" spans="1:9" ht="12.75">
      <c r="A89"/>
      <c r="B89" s="3"/>
      <c r="C89"/>
      <c r="D89"/>
      <c r="H89" s="121"/>
      <c r="I89" s="121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sheetProtection/>
  <mergeCells count="11">
    <mergeCell ref="G1:I1"/>
    <mergeCell ref="A85:B85"/>
    <mergeCell ref="C5:I5"/>
    <mergeCell ref="C6:C8"/>
    <mergeCell ref="D6:I6"/>
    <mergeCell ref="D7:D8"/>
    <mergeCell ref="E7:F7"/>
    <mergeCell ref="G7:G8"/>
    <mergeCell ref="H7:I7"/>
    <mergeCell ref="A5:A6"/>
    <mergeCell ref="B5:B6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6">
      <selection activeCell="D28" sqref="D28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7" t="s">
        <v>447</v>
      </c>
      <c r="E1" s="457"/>
    </row>
    <row r="2" ht="12.75">
      <c r="E2" s="324" t="s">
        <v>564</v>
      </c>
    </row>
    <row r="3" spans="1:8" ht="48.75" customHeight="1" hidden="1">
      <c r="A3" s="477"/>
      <c r="B3" s="477"/>
      <c r="C3" s="477"/>
      <c r="D3" s="477"/>
      <c r="E3" s="477"/>
      <c r="F3" s="477"/>
      <c r="G3" s="477"/>
      <c r="H3" s="477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8"/>
      <c r="G5" s="478"/>
      <c r="H5" s="266"/>
    </row>
    <row r="6" spans="1:8" s="47" customFormat="1" ht="65.25" customHeight="1">
      <c r="A6" s="459" t="s">
        <v>568</v>
      </c>
      <c r="B6" s="459"/>
      <c r="C6" s="459"/>
      <c r="D6" s="459"/>
      <c r="E6" s="459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54" t="s">
        <v>35</v>
      </c>
      <c r="B8" s="454" t="s">
        <v>0</v>
      </c>
      <c r="C8" s="454" t="s">
        <v>8</v>
      </c>
      <c r="D8" s="455" t="s">
        <v>98</v>
      </c>
      <c r="E8" s="473" t="s">
        <v>99</v>
      </c>
      <c r="F8" s="262"/>
      <c r="G8" s="262"/>
      <c r="H8" s="261"/>
    </row>
    <row r="9" spans="1:8" ht="65.25" customHeight="1">
      <c r="A9" s="454"/>
      <c r="B9" s="454"/>
      <c r="C9" s="454"/>
      <c r="D9" s="455"/>
      <c r="E9" s="474"/>
      <c r="F9" s="153"/>
      <c r="G9" s="153"/>
      <c r="H9" s="263"/>
    </row>
    <row r="10" spans="1:8" s="1" customFormat="1" ht="19.5" customHeight="1">
      <c r="A10" s="454"/>
      <c r="B10" s="454"/>
      <c r="C10" s="454"/>
      <c r="D10" s="455"/>
      <c r="E10" s="475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161089</v>
      </c>
      <c r="F12" s="269"/>
      <c r="G12" s="269"/>
      <c r="H12" s="270"/>
    </row>
    <row r="13" spans="1:8" s="271" customFormat="1" ht="31.5" customHeight="1">
      <c r="A13" s="405">
        <v>1</v>
      </c>
      <c r="B13" s="405">
        <v>600</v>
      </c>
      <c r="C13" s="405">
        <v>60014</v>
      </c>
      <c r="D13" s="407" t="s">
        <v>569</v>
      </c>
      <c r="E13" s="406">
        <v>157389</v>
      </c>
      <c r="F13" s="269"/>
      <c r="G13" s="269"/>
      <c r="H13" s="270"/>
    </row>
    <row r="14" spans="1:8" s="1" customFormat="1" ht="28.5" customHeight="1">
      <c r="A14" s="392">
        <v>1</v>
      </c>
      <c r="B14" s="392">
        <v>801</v>
      </c>
      <c r="C14" s="392">
        <v>80195</v>
      </c>
      <c r="D14" s="68" t="s">
        <v>531</v>
      </c>
      <c r="E14" s="358">
        <v>3700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9" t="s">
        <v>1</v>
      </c>
      <c r="B21" s="479"/>
      <c r="C21" s="479"/>
      <c r="D21" s="479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532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501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502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503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570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6" t="s">
        <v>1</v>
      </c>
      <c r="B32" s="476"/>
      <c r="C32" s="476"/>
      <c r="D32" s="476"/>
      <c r="E32" s="303">
        <f>E12+E25</f>
        <v>504089</v>
      </c>
    </row>
    <row r="33" ht="12.75">
      <c r="A33" s="10"/>
    </row>
  </sheetData>
  <sheetProtection/>
  <mergeCells count="11">
    <mergeCell ref="A21:D21"/>
    <mergeCell ref="A32:D32"/>
    <mergeCell ref="B8:B10"/>
    <mergeCell ref="C8:C10"/>
    <mergeCell ref="D8:D10"/>
    <mergeCell ref="E8:E10"/>
    <mergeCell ref="D1:E1"/>
    <mergeCell ref="A3:H3"/>
    <mergeCell ref="F5:G5"/>
    <mergeCell ref="A6:E6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9" t="s">
        <v>84</v>
      </c>
      <c r="B3" s="459"/>
      <c r="C3" s="459"/>
      <c r="D3" s="459"/>
      <c r="E3" s="459"/>
      <c r="F3" s="459"/>
      <c r="G3" s="459"/>
    </row>
    <row r="4" ht="12.75">
      <c r="G4" s="46"/>
    </row>
    <row r="5" spans="1:7" s="47" customFormat="1" ht="20.25" customHeight="1">
      <c r="A5" s="454" t="s">
        <v>0</v>
      </c>
      <c r="B5" s="460" t="s">
        <v>8</v>
      </c>
      <c r="C5" s="460" t="s">
        <v>79</v>
      </c>
      <c r="D5" s="455" t="s">
        <v>77</v>
      </c>
      <c r="E5" s="455" t="s">
        <v>83</v>
      </c>
      <c r="F5" s="455" t="s">
        <v>78</v>
      </c>
      <c r="G5" s="455"/>
    </row>
    <row r="6" spans="1:7" s="47" customFormat="1" ht="65.25" customHeight="1">
      <c r="A6" s="454"/>
      <c r="B6" s="461"/>
      <c r="C6" s="461"/>
      <c r="D6" s="454"/>
      <c r="E6" s="455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6" t="s">
        <v>1</v>
      </c>
      <c r="B21" s="476"/>
      <c r="C21" s="476"/>
      <c r="D21" s="476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53" t="s">
        <v>97</v>
      </c>
      <c r="B3" s="453"/>
      <c r="C3" s="453"/>
      <c r="D3" s="453"/>
      <c r="E3" s="453"/>
      <c r="F3" s="453"/>
    </row>
    <row r="4" spans="4:6" ht="19.5" customHeight="1">
      <c r="D4" s="3"/>
      <c r="E4" s="3"/>
      <c r="F4" s="55"/>
    </row>
    <row r="5" spans="1:6" ht="19.5" customHeight="1">
      <c r="A5" s="454" t="s">
        <v>35</v>
      </c>
      <c r="B5" s="454" t="s">
        <v>0</v>
      </c>
      <c r="C5" s="454" t="s">
        <v>8</v>
      </c>
      <c r="D5" s="455" t="s">
        <v>93</v>
      </c>
      <c r="E5" s="455" t="s">
        <v>94</v>
      </c>
      <c r="F5" s="455" t="s">
        <v>95</v>
      </c>
    </row>
    <row r="6" spans="1:6" ht="19.5" customHeight="1">
      <c r="A6" s="454"/>
      <c r="B6" s="454"/>
      <c r="C6" s="454"/>
      <c r="D6" s="455"/>
      <c r="E6" s="455"/>
      <c r="F6" s="455"/>
    </row>
    <row r="7" spans="1:6" ht="19.5" customHeight="1">
      <c r="A7" s="454"/>
      <c r="B7" s="454"/>
      <c r="C7" s="454"/>
      <c r="D7" s="455"/>
      <c r="E7" s="455"/>
      <c r="F7" s="455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70" t="s">
        <v>1</v>
      </c>
      <c r="B14" s="471"/>
      <c r="C14" s="471"/>
      <c r="D14" s="472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9" t="s">
        <v>101</v>
      </c>
      <c r="B3" s="459"/>
      <c r="C3" s="459"/>
      <c r="D3" s="459"/>
      <c r="E3" s="459"/>
    </row>
    <row r="4" spans="4:5" ht="19.5" customHeight="1">
      <c r="D4" s="3"/>
      <c r="E4" s="55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80" t="s">
        <v>99</v>
      </c>
    </row>
    <row r="6" spans="1:5" ht="19.5" customHeight="1">
      <c r="A6" s="454"/>
      <c r="B6" s="454"/>
      <c r="C6" s="454"/>
      <c r="D6" s="455"/>
      <c r="E6" s="481"/>
    </row>
    <row r="7" spans="1:5" ht="19.5" customHeight="1">
      <c r="A7" s="454"/>
      <c r="B7" s="454"/>
      <c r="C7" s="454"/>
      <c r="D7" s="455"/>
      <c r="E7" s="482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70" t="s">
        <v>1</v>
      </c>
      <c r="B14" s="471"/>
      <c r="C14" s="471"/>
      <c r="D14" s="472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564</v>
      </c>
    </row>
    <row r="3" ht="7.5" customHeight="1"/>
    <row r="4" spans="1:7" ht="16.5">
      <c r="A4" s="483" t="s">
        <v>495</v>
      </c>
      <c r="B4" s="483"/>
      <c r="C4" s="483"/>
      <c r="D4" s="483"/>
      <c r="E4" s="483"/>
      <c r="F4" s="483"/>
      <c r="G4" s="483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60" t="s">
        <v>35</v>
      </c>
      <c r="B7" s="480" t="s">
        <v>102</v>
      </c>
      <c r="C7" s="473" t="s">
        <v>106</v>
      </c>
      <c r="D7" s="487" t="s">
        <v>107</v>
      </c>
      <c r="E7" s="488"/>
      <c r="F7" s="487" t="s">
        <v>224</v>
      </c>
      <c r="G7" s="489"/>
      <c r="H7" s="473" t="s">
        <v>108</v>
      </c>
    </row>
    <row r="8" spans="1:8" ht="15" customHeight="1">
      <c r="A8" s="484"/>
      <c r="B8" s="485"/>
      <c r="C8" s="474"/>
      <c r="D8" s="473" t="s">
        <v>103</v>
      </c>
      <c r="E8" s="167" t="s">
        <v>11</v>
      </c>
      <c r="F8" s="473" t="s">
        <v>103</v>
      </c>
      <c r="G8" s="147" t="s">
        <v>11</v>
      </c>
      <c r="H8" s="474"/>
    </row>
    <row r="9" spans="1:8" ht="18" customHeight="1">
      <c r="A9" s="484"/>
      <c r="B9" s="485"/>
      <c r="C9" s="474"/>
      <c r="D9" s="474"/>
      <c r="E9" s="473" t="s">
        <v>225</v>
      </c>
      <c r="F9" s="474"/>
      <c r="G9" s="473" t="s">
        <v>226</v>
      </c>
      <c r="H9" s="474"/>
    </row>
    <row r="10" spans="1:8" ht="42" customHeight="1">
      <c r="A10" s="461"/>
      <c r="B10" s="486"/>
      <c r="C10" s="475"/>
      <c r="D10" s="475"/>
      <c r="E10" s="475"/>
      <c r="F10" s="475"/>
      <c r="G10" s="475"/>
      <c r="H10" s="475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275000</v>
      </c>
      <c r="D12" s="178">
        <v>3890162</v>
      </c>
      <c r="E12" s="178">
        <v>0</v>
      </c>
      <c r="F12" s="178">
        <v>3890162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0" t="s">
        <v>1</v>
      </c>
      <c r="B18" s="411"/>
      <c r="C18" s="170">
        <f aca="true" t="shared" si="0" ref="C18:H18">C12</f>
        <v>275000</v>
      </c>
      <c r="D18" s="170">
        <f t="shared" si="0"/>
        <v>3890162</v>
      </c>
      <c r="E18" s="170">
        <f t="shared" si="0"/>
        <v>0</v>
      </c>
      <c r="F18" s="170">
        <f t="shared" si="0"/>
        <v>3890162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F7:G7"/>
    <mergeCell ref="G9:G10"/>
    <mergeCell ref="A18:B18"/>
    <mergeCell ref="H7:H10"/>
    <mergeCell ref="D8:D10"/>
    <mergeCell ref="F8:F10"/>
    <mergeCell ref="E9:E10"/>
    <mergeCell ref="A4:G4"/>
    <mergeCell ref="A7:A10"/>
    <mergeCell ref="B7:B10"/>
    <mergeCell ref="C7:C10"/>
    <mergeCell ref="D7:E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471</v>
      </c>
      <c r="J2" s="131"/>
      <c r="K2" s="324" t="s">
        <v>564</v>
      </c>
    </row>
    <row r="3" spans="1:11" ht="21" customHeight="1">
      <c r="A3" s="491" t="s">
        <v>565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54" t="s">
        <v>35</v>
      </c>
      <c r="B5" s="454" t="s">
        <v>0</v>
      </c>
      <c r="C5" s="454" t="s">
        <v>118</v>
      </c>
      <c r="D5" s="455" t="s">
        <v>214</v>
      </c>
      <c r="E5" s="456" t="s">
        <v>119</v>
      </c>
      <c r="F5" s="456" t="s">
        <v>120</v>
      </c>
      <c r="G5" s="456"/>
      <c r="H5" s="456"/>
      <c r="I5" s="456"/>
      <c r="J5" s="456"/>
      <c r="K5" s="455" t="s">
        <v>121</v>
      </c>
    </row>
    <row r="6" spans="1:11" ht="15" customHeight="1">
      <c r="A6" s="454"/>
      <c r="B6" s="454"/>
      <c r="C6" s="454"/>
      <c r="D6" s="455"/>
      <c r="E6" s="456"/>
      <c r="F6" s="456" t="s">
        <v>566</v>
      </c>
      <c r="G6" s="456" t="s">
        <v>122</v>
      </c>
      <c r="H6" s="456"/>
      <c r="I6" s="456"/>
      <c r="J6" s="456"/>
      <c r="K6" s="455"/>
    </row>
    <row r="7" spans="1:11" ht="15" customHeight="1">
      <c r="A7" s="454"/>
      <c r="B7" s="454"/>
      <c r="C7" s="454"/>
      <c r="D7" s="455"/>
      <c r="E7" s="456"/>
      <c r="F7" s="456"/>
      <c r="G7" s="456" t="s">
        <v>123</v>
      </c>
      <c r="H7" s="456" t="s">
        <v>124</v>
      </c>
      <c r="I7" s="456" t="s">
        <v>125</v>
      </c>
      <c r="J7" s="456" t="s">
        <v>126</v>
      </c>
      <c r="K7" s="455"/>
    </row>
    <row r="8" spans="1:11" ht="18" customHeight="1">
      <c r="A8" s="454"/>
      <c r="B8" s="454"/>
      <c r="C8" s="454"/>
      <c r="D8" s="455"/>
      <c r="E8" s="456"/>
      <c r="F8" s="456"/>
      <c r="G8" s="456"/>
      <c r="H8" s="456"/>
      <c r="I8" s="456"/>
      <c r="J8" s="456"/>
      <c r="K8" s="455"/>
    </row>
    <row r="9" spans="1:11" ht="15.75" customHeight="1">
      <c r="A9" s="454"/>
      <c r="B9" s="454"/>
      <c r="C9" s="454"/>
      <c r="D9" s="455"/>
      <c r="E9" s="456"/>
      <c r="F9" s="456"/>
      <c r="G9" s="456"/>
      <c r="H9" s="456"/>
      <c r="I9" s="456"/>
      <c r="J9" s="456"/>
      <c r="K9" s="455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490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231</v>
      </c>
      <c r="C20" s="181" t="s">
        <v>303</v>
      </c>
      <c r="D20" s="182" t="s">
        <v>567</v>
      </c>
      <c r="E20" s="178">
        <v>14500</v>
      </c>
      <c r="F20" s="178">
        <v>14500</v>
      </c>
      <c r="G20" s="178">
        <v>14500</v>
      </c>
      <c r="H20" s="178">
        <v>0</v>
      </c>
      <c r="I20" s="183" t="s">
        <v>556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 hidden="1">
      <c r="A22" s="180">
        <v>7</v>
      </c>
      <c r="B22" s="181" t="s">
        <v>361</v>
      </c>
      <c r="C22" s="181" t="s">
        <v>365</v>
      </c>
      <c r="D22" s="182" t="s">
        <v>464</v>
      </c>
      <c r="E22" s="178">
        <v>0</v>
      </c>
      <c r="F22" s="178">
        <v>0</v>
      </c>
      <c r="G22" s="178">
        <v>0</v>
      </c>
      <c r="H22" s="178">
        <v>0</v>
      </c>
      <c r="I22" s="183" t="s">
        <v>127</v>
      </c>
      <c r="J22" s="178">
        <v>0</v>
      </c>
      <c r="K22" s="182" t="s">
        <v>423</v>
      </c>
    </row>
    <row r="23" spans="1:11" s="19" customFormat="1" ht="19.5" customHeight="1">
      <c r="A23" s="490" t="s">
        <v>1</v>
      </c>
      <c r="B23" s="490"/>
      <c r="C23" s="490"/>
      <c r="D23" s="490"/>
      <c r="E23" s="178">
        <f>SUM(E11:E22)</f>
        <v>14500</v>
      </c>
      <c r="F23" s="178">
        <f>SUM(F11:F22)</f>
        <v>14500</v>
      </c>
      <c r="G23" s="178">
        <f>SUM(G11:G22)</f>
        <v>14500</v>
      </c>
      <c r="H23" s="178">
        <f>SUM(H11:H22)</f>
        <v>0</v>
      </c>
      <c r="I23" s="178">
        <v>0</v>
      </c>
      <c r="J23" s="178">
        <f>SUM(J11:J22)</f>
        <v>0</v>
      </c>
      <c r="K23" s="75" t="s">
        <v>104</v>
      </c>
    </row>
    <row r="24" spans="1:11" ht="4.5" customHeight="1">
      <c r="A24" s="3"/>
      <c r="B24" s="3"/>
      <c r="C24" s="3"/>
      <c r="D24" s="3"/>
      <c r="E24" s="131"/>
      <c r="F24" s="131"/>
      <c r="G24" s="131"/>
      <c r="H24" s="131"/>
      <c r="I24" s="131"/>
      <c r="J24" s="131"/>
      <c r="K24" s="3"/>
    </row>
    <row r="25" spans="1:11" ht="12.75" customHeight="1">
      <c r="A25" s="3" t="s">
        <v>128</v>
      </c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>
      <c r="A26" s="3" t="s">
        <v>129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130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131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538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10"/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3"/>
      <c r="B31" s="3"/>
      <c r="C31" s="3"/>
      <c r="D31" s="3"/>
      <c r="E31" s="131"/>
      <c r="F31" s="131"/>
      <c r="G31" s="131"/>
      <c r="H31" s="131"/>
      <c r="I31" s="131"/>
      <c r="J31" s="131"/>
      <c r="K31" s="3"/>
    </row>
  </sheetData>
  <sheetProtection/>
  <mergeCells count="15">
    <mergeCell ref="A3:K3"/>
    <mergeCell ref="A5:A9"/>
    <mergeCell ref="B5:B9"/>
    <mergeCell ref="C5:C9"/>
    <mergeCell ref="K5:K9"/>
    <mergeCell ref="F6:F9"/>
    <mergeCell ref="G6:J6"/>
    <mergeCell ref="G7:G9"/>
    <mergeCell ref="H7:H9"/>
    <mergeCell ref="I7:I9"/>
    <mergeCell ref="J7:J9"/>
    <mergeCell ref="A23:D23"/>
    <mergeCell ref="D5:D9"/>
    <mergeCell ref="E5:E9"/>
    <mergeCell ref="F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496</v>
      </c>
    </row>
    <row r="2" spans="1:7" ht="12.75">
      <c r="A2" s="3"/>
      <c r="B2" s="3"/>
      <c r="C2" s="3"/>
      <c r="D2" s="131"/>
      <c r="E2" s="131"/>
      <c r="F2" s="131"/>
      <c r="G2" s="324" t="s">
        <v>552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92" t="s">
        <v>561</v>
      </c>
      <c r="B4" s="492"/>
      <c r="C4" s="492"/>
      <c r="D4" s="492"/>
      <c r="E4" s="492"/>
      <c r="F4" s="492"/>
      <c r="G4" s="492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54" t="s">
        <v>0</v>
      </c>
      <c r="B6" s="460" t="s">
        <v>8</v>
      </c>
      <c r="C6" s="460" t="s">
        <v>79</v>
      </c>
      <c r="D6" s="456" t="s">
        <v>77</v>
      </c>
      <c r="E6" s="456" t="s">
        <v>83</v>
      </c>
      <c r="F6" s="456" t="s">
        <v>78</v>
      </c>
      <c r="G6" s="456"/>
    </row>
    <row r="7" spans="1:7" ht="25.5">
      <c r="A7" s="454"/>
      <c r="B7" s="461"/>
      <c r="C7" s="461"/>
      <c r="D7" s="462"/>
      <c r="E7" s="456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560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529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530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496</v>
      </c>
    </row>
    <row r="2" spans="1:7" ht="14.25" customHeight="1">
      <c r="A2" s="3"/>
      <c r="B2" s="3"/>
      <c r="C2" s="3"/>
      <c r="D2" s="131"/>
      <c r="E2" s="131"/>
      <c r="F2" s="131"/>
      <c r="G2" s="324" t="s">
        <v>497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92" t="s">
        <v>498</v>
      </c>
      <c r="B4" s="492"/>
      <c r="C4" s="492"/>
      <c r="D4" s="492"/>
      <c r="E4" s="492"/>
      <c r="F4" s="492"/>
      <c r="G4" s="492"/>
    </row>
    <row r="5" spans="1:7" ht="12.75">
      <c r="A5" s="454" t="s">
        <v>0</v>
      </c>
      <c r="B5" s="460" t="s">
        <v>8</v>
      </c>
      <c r="C5" s="460" t="s">
        <v>79</v>
      </c>
      <c r="D5" s="456" t="s">
        <v>77</v>
      </c>
      <c r="E5" s="456" t="s">
        <v>83</v>
      </c>
      <c r="F5" s="456" t="s">
        <v>78</v>
      </c>
      <c r="G5" s="456"/>
    </row>
    <row r="6" spans="1:7" ht="25.5">
      <c r="A6" s="454"/>
      <c r="B6" s="461"/>
      <c r="C6" s="461"/>
      <c r="D6" s="462"/>
      <c r="E6" s="456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9" t="s">
        <v>212</v>
      </c>
      <c r="B4" s="459"/>
      <c r="C4" s="459"/>
      <c r="D4" s="453"/>
      <c r="E4" s="453"/>
      <c r="F4" s="453"/>
      <c r="G4" s="453"/>
      <c r="H4" s="453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60" t="s">
        <v>35</v>
      </c>
      <c r="B7" s="460" t="s">
        <v>0</v>
      </c>
      <c r="C7" s="460" t="s">
        <v>8</v>
      </c>
      <c r="D7" s="480" t="s">
        <v>109</v>
      </c>
      <c r="E7" s="480" t="s">
        <v>210</v>
      </c>
      <c r="F7" s="493" t="s">
        <v>120</v>
      </c>
      <c r="G7" s="494"/>
      <c r="H7" s="495"/>
    </row>
    <row r="8" spans="1:8" ht="15" customHeight="1">
      <c r="A8" s="484"/>
      <c r="B8" s="484"/>
      <c r="C8" s="484"/>
      <c r="D8" s="485"/>
      <c r="E8" s="481"/>
      <c r="F8" s="496"/>
      <c r="G8" s="497"/>
      <c r="H8" s="498"/>
    </row>
    <row r="9" spans="1:8" ht="15" customHeight="1">
      <c r="A9" s="484"/>
      <c r="B9" s="484"/>
      <c r="C9" s="484"/>
      <c r="D9" s="485"/>
      <c r="E9" s="481"/>
      <c r="F9" s="114"/>
      <c r="G9" s="493" t="s">
        <v>220</v>
      </c>
      <c r="H9" s="495"/>
    </row>
    <row r="10" spans="1:8" ht="15" customHeight="1">
      <c r="A10" s="484"/>
      <c r="B10" s="484"/>
      <c r="C10" s="484"/>
      <c r="D10" s="485"/>
      <c r="E10" s="481"/>
      <c r="F10" s="114" t="s">
        <v>218</v>
      </c>
      <c r="G10" s="496"/>
      <c r="H10" s="498"/>
    </row>
    <row r="11" spans="1:8" ht="18" customHeight="1">
      <c r="A11" s="484"/>
      <c r="B11" s="484"/>
      <c r="C11" s="484"/>
      <c r="D11" s="485"/>
      <c r="E11" s="481"/>
      <c r="F11" s="114" t="s">
        <v>219</v>
      </c>
      <c r="G11" s="114" t="s">
        <v>3</v>
      </c>
      <c r="H11" s="114" t="s">
        <v>9</v>
      </c>
    </row>
    <row r="12" spans="1:8" ht="42" customHeight="1">
      <c r="A12" s="461"/>
      <c r="B12" s="461"/>
      <c r="C12" s="461"/>
      <c r="D12" s="486"/>
      <c r="E12" s="482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0" t="s">
        <v>1</v>
      </c>
      <c r="B20" s="434"/>
      <c r="C20" s="434"/>
      <c r="D20" s="411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ht="12.75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ht="19.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ht="26.2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90" t="s">
        <v>1</v>
      </c>
      <c r="B16" s="490"/>
      <c r="C16" s="490"/>
      <c r="D16" s="490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34">
      <selection activeCell="E60" sqref="E60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8" t="s">
        <v>31</v>
      </c>
      <c r="E2" s="428"/>
      <c r="F2" s="428"/>
    </row>
    <row r="3" spans="3:6" ht="18">
      <c r="C3" s="12" t="s">
        <v>29</v>
      </c>
      <c r="F3" s="324" t="s">
        <v>564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5" t="s">
        <v>0</v>
      </c>
      <c r="B6" s="435" t="s">
        <v>8</v>
      </c>
      <c r="C6" s="425" t="s">
        <v>10</v>
      </c>
      <c r="D6" s="429" t="s">
        <v>576</v>
      </c>
      <c r="E6" s="429"/>
      <c r="F6" s="430"/>
    </row>
    <row r="7" spans="1:6" s="13" customFormat="1" ht="15" customHeight="1">
      <c r="A7" s="436"/>
      <c r="B7" s="436"/>
      <c r="C7" s="426"/>
      <c r="D7" s="431" t="s">
        <v>1</v>
      </c>
      <c r="E7" s="433" t="s">
        <v>2</v>
      </c>
      <c r="F7" s="422"/>
    </row>
    <row r="8" spans="1:6" s="13" customFormat="1" ht="93" customHeight="1">
      <c r="A8" s="116"/>
      <c r="B8" s="116"/>
      <c r="C8" s="15"/>
      <c r="D8" s="432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1978488</v>
      </c>
      <c r="E10" s="194">
        <v>27570</v>
      </c>
      <c r="F10" s="194">
        <v>1950918</v>
      </c>
    </row>
    <row r="11" spans="1:6" ht="12.75" customHeight="1">
      <c r="A11" s="119"/>
      <c r="B11" s="119" t="s">
        <v>267</v>
      </c>
      <c r="C11" s="127" t="s">
        <v>268</v>
      </c>
      <c r="D11" s="195">
        <v>1950918</v>
      </c>
      <c r="E11" s="188">
        <v>0</v>
      </c>
      <c r="F11" s="188">
        <v>1950918</v>
      </c>
    </row>
    <row r="12" spans="1:6" ht="15.75" customHeight="1">
      <c r="A12" s="119"/>
      <c r="B12" s="119" t="s">
        <v>299</v>
      </c>
      <c r="C12" s="120" t="s">
        <v>300</v>
      </c>
      <c r="D12" s="195">
        <v>27570</v>
      </c>
      <c r="E12" s="188">
        <v>27570</v>
      </c>
      <c r="F12" s="188">
        <v>0</v>
      </c>
    </row>
    <row r="13" spans="1:6" ht="0.75" customHeight="1" hidden="1">
      <c r="A13" s="119"/>
      <c r="B13" s="119" t="s">
        <v>463</v>
      </c>
      <c r="C13" s="120" t="s">
        <v>284</v>
      </c>
      <c r="D13" s="195"/>
      <c r="E13" s="188"/>
      <c r="F13" s="188"/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971421</v>
      </c>
      <c r="E17" s="194">
        <f>E18+E19+E20+E22+E21</f>
        <v>156208</v>
      </c>
      <c r="F17" s="194">
        <f>F18+F19+F20+F22+F21</f>
        <v>815213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4.25" customHeight="1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3.5" customHeight="1">
      <c r="A21" s="128"/>
      <c r="B21" s="128" t="s">
        <v>274</v>
      </c>
      <c r="C21" s="278" t="s">
        <v>276</v>
      </c>
      <c r="D21" s="195">
        <v>157389</v>
      </c>
      <c r="E21" s="195">
        <v>0</v>
      </c>
      <c r="F21" s="195">
        <v>157389</v>
      </c>
    </row>
    <row r="22" spans="1:6" ht="14.25" customHeight="1">
      <c r="A22" s="119"/>
      <c r="B22" s="119" t="s">
        <v>302</v>
      </c>
      <c r="C22" s="120" t="s">
        <v>301</v>
      </c>
      <c r="D22" s="195">
        <v>810824</v>
      </c>
      <c r="E22" s="188">
        <v>153000</v>
      </c>
      <c r="F22" s="188">
        <v>657824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1257695</v>
      </c>
      <c r="E23" s="194">
        <f>E24</f>
        <v>298800</v>
      </c>
      <c r="F23" s="194">
        <f>F24</f>
        <v>958895</v>
      </c>
    </row>
    <row r="24" spans="1:6" ht="12.75">
      <c r="A24" s="119"/>
      <c r="B24" s="119" t="s">
        <v>303</v>
      </c>
      <c r="C24" s="120" t="s">
        <v>314</v>
      </c>
      <c r="D24" s="195">
        <v>1257695</v>
      </c>
      <c r="E24" s="188">
        <v>298800</v>
      </c>
      <c r="F24" s="188">
        <v>958895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147500</v>
      </c>
      <c r="E25" s="194">
        <f>E28+E27</f>
        <v>147500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542</v>
      </c>
      <c r="C27" s="278" t="s">
        <v>543</v>
      </c>
      <c r="D27" s="195">
        <v>127500</v>
      </c>
      <c r="E27" s="195">
        <v>127500</v>
      </c>
      <c r="F27" s="195">
        <v>0</v>
      </c>
    </row>
    <row r="28" spans="1:6" s="193" customFormat="1" ht="12.75">
      <c r="A28" s="190"/>
      <c r="B28" s="190" t="s">
        <v>306</v>
      </c>
      <c r="C28" s="191" t="s">
        <v>307</v>
      </c>
      <c r="D28" s="195">
        <v>20000</v>
      </c>
      <c r="E28" s="192">
        <v>20000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f>E29+F29</f>
        <v>4975682</v>
      </c>
      <c r="E29" s="194">
        <f>E30+E31+E32+E33+E34+E35</f>
        <v>4975682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91648</v>
      </c>
      <c r="E30" s="192">
        <v>91648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164025</v>
      </c>
      <c r="E31" s="192">
        <v>164025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3937702</v>
      </c>
      <c r="E32" s="192">
        <v>3937702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89703</v>
      </c>
      <c r="E33" s="192">
        <v>89703</v>
      </c>
      <c r="F33" s="192">
        <v>0</v>
      </c>
    </row>
    <row r="34" spans="1:6" ht="12.75">
      <c r="A34" s="119"/>
      <c r="B34" s="119" t="s">
        <v>524</v>
      </c>
      <c r="C34" s="120" t="s">
        <v>525</v>
      </c>
      <c r="D34" s="195">
        <v>394149</v>
      </c>
      <c r="E34" s="192">
        <v>394149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298455</v>
      </c>
      <c r="E35" s="192">
        <v>298455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551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0.75" customHeight="1" hidden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7.25" customHeight="1" hidden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3000</v>
      </c>
      <c r="E42" s="194">
        <v>3000</v>
      </c>
      <c r="F42" s="194">
        <v>0</v>
      </c>
    </row>
    <row r="43" spans="1:6" s="6" customFormat="1" ht="25.5">
      <c r="A43" s="128"/>
      <c r="B43" s="352" t="s">
        <v>544</v>
      </c>
      <c r="C43" s="113" t="s">
        <v>545</v>
      </c>
      <c r="D43" s="331">
        <v>3000</v>
      </c>
      <c r="E43" s="353">
        <v>3000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f>E44+F44</f>
        <v>335903</v>
      </c>
      <c r="E44" s="194">
        <f>E45+E48+E49</f>
        <v>335903</v>
      </c>
      <c r="F44" s="194">
        <v>0</v>
      </c>
    </row>
    <row r="45" spans="1:6" s="6" customFormat="1" ht="12.75">
      <c r="A45" s="128"/>
      <c r="B45" s="128" t="s">
        <v>317</v>
      </c>
      <c r="C45" s="113" t="s">
        <v>318</v>
      </c>
      <c r="D45" s="195">
        <v>332903</v>
      </c>
      <c r="E45" s="192">
        <v>332903</v>
      </c>
      <c r="F45" s="195">
        <v>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v>85357</v>
      </c>
      <c r="E50" s="194">
        <v>85357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85357</v>
      </c>
      <c r="E51" s="192">
        <v>85357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15510706</v>
      </c>
      <c r="E56" s="194">
        <v>15510706</v>
      </c>
      <c r="F56" s="194">
        <v>0</v>
      </c>
    </row>
    <row r="57" spans="1:6" ht="12.75">
      <c r="A57" s="119"/>
      <c r="B57" s="119" t="s">
        <v>328</v>
      </c>
      <c r="C57" s="120" t="s">
        <v>329</v>
      </c>
      <c r="D57" s="195">
        <v>9866450</v>
      </c>
      <c r="E57" s="188">
        <v>9866450</v>
      </c>
      <c r="F57" s="192">
        <v>0</v>
      </c>
    </row>
    <row r="58" spans="1:6" ht="12.75">
      <c r="A58" s="119"/>
      <c r="B58" s="119" t="s">
        <v>330</v>
      </c>
      <c r="C58" s="120" t="s">
        <v>331</v>
      </c>
      <c r="D58" s="195">
        <v>2252045</v>
      </c>
      <c r="E58" s="188">
        <v>2252045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v>1186100</v>
      </c>
      <c r="E59" s="188">
        <v>1186100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330928</v>
      </c>
      <c r="E60" s="188">
        <v>330928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50696</v>
      </c>
      <c r="E63" s="188">
        <v>50696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397316</v>
      </c>
      <c r="E64" s="188">
        <v>397316</v>
      </c>
      <c r="F64" s="192">
        <v>0</v>
      </c>
    </row>
    <row r="65" spans="1:6" ht="38.25">
      <c r="A65" s="119"/>
      <c r="B65" s="181" t="s">
        <v>487</v>
      </c>
      <c r="C65" s="127" t="s">
        <v>491</v>
      </c>
      <c r="D65" s="331">
        <v>396519</v>
      </c>
      <c r="E65" s="178">
        <v>396519</v>
      </c>
      <c r="F65" s="353">
        <v>0</v>
      </c>
    </row>
    <row r="66" spans="1:6" ht="25.5">
      <c r="A66" s="119"/>
      <c r="B66" s="181" t="s">
        <v>488</v>
      </c>
      <c r="C66" s="127" t="s">
        <v>535</v>
      </c>
      <c r="D66" s="331">
        <v>951462</v>
      </c>
      <c r="E66" s="178">
        <v>951462</v>
      </c>
      <c r="F66" s="353">
        <v>0</v>
      </c>
    </row>
    <row r="67" spans="1:6" ht="63.75" hidden="1">
      <c r="A67" s="119"/>
      <c r="B67" s="119" t="s">
        <v>533</v>
      </c>
      <c r="C67" s="127" t="s">
        <v>534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75090</v>
      </c>
      <c r="E68" s="188">
        <v>75090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D74+D77+D78+D79+D80+D81+D82+D83+D84</f>
        <v>1264264</v>
      </c>
      <c r="E72" s="194">
        <f>E74+E77+E78+E79+E80+E81+E82+E83+E84</f>
        <v>1264264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6900</v>
      </c>
      <c r="E74" s="192">
        <v>6900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17100</v>
      </c>
      <c r="E77" s="353">
        <v>17100</v>
      </c>
      <c r="F77" s="178">
        <v>0</v>
      </c>
    </row>
    <row r="78" spans="1:6" ht="12.75">
      <c r="A78" s="119"/>
      <c r="B78" s="119" t="s">
        <v>348</v>
      </c>
      <c r="C78" s="127" t="s">
        <v>510</v>
      </c>
      <c r="D78" s="195">
        <v>450000</v>
      </c>
      <c r="E78" s="192">
        <v>450000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195961</v>
      </c>
      <c r="E80" s="192">
        <v>195961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529293</v>
      </c>
      <c r="E81" s="192">
        <v>529293</v>
      </c>
      <c r="F81" s="188">
        <v>0</v>
      </c>
    </row>
    <row r="82" spans="1:6" ht="12.75">
      <c r="A82" s="119"/>
      <c r="B82" s="119" t="s">
        <v>536</v>
      </c>
      <c r="C82" s="127" t="s">
        <v>537</v>
      </c>
      <c r="D82" s="195">
        <v>21746</v>
      </c>
      <c r="E82" s="192">
        <v>21746</v>
      </c>
      <c r="F82" s="188">
        <v>0</v>
      </c>
    </row>
    <row r="83" spans="1:6" ht="12.75">
      <c r="A83" s="119"/>
      <c r="B83" s="119" t="s">
        <v>508</v>
      </c>
      <c r="C83" s="127" t="s">
        <v>509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6264</v>
      </c>
      <c r="E84" s="192">
        <v>6264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v>334948</v>
      </c>
      <c r="E85" s="194">
        <f>E86+E87+E88+E89</f>
        <v>334948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271314</v>
      </c>
      <c r="E86" s="192">
        <v>271314</v>
      </c>
      <c r="F86" s="188">
        <v>0</v>
      </c>
    </row>
    <row r="87" spans="1:6" ht="12.75">
      <c r="A87" s="119"/>
      <c r="B87" s="119" t="s">
        <v>454</v>
      </c>
      <c r="C87" s="127" t="s">
        <v>512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1454</v>
      </c>
      <c r="E88" s="192">
        <v>1454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506</v>
      </c>
      <c r="B90" s="125"/>
      <c r="C90" s="112" t="s">
        <v>499</v>
      </c>
      <c r="D90" s="194">
        <f>D91+D92+D93+D95+D96</f>
        <v>8796199</v>
      </c>
      <c r="E90" s="194">
        <f>E91+E92+E93+E95+E96</f>
        <v>8796199</v>
      </c>
      <c r="F90" s="194">
        <f>F91+F92+F93+F94+F95</f>
        <v>0</v>
      </c>
    </row>
    <row r="91" spans="1:6" ht="12.75">
      <c r="A91" s="119"/>
      <c r="B91" s="119" t="s">
        <v>513</v>
      </c>
      <c r="C91" s="127" t="s">
        <v>500</v>
      </c>
      <c r="D91" s="195">
        <v>6749000</v>
      </c>
      <c r="E91" s="192">
        <v>6749000</v>
      </c>
      <c r="F91" s="188">
        <v>0</v>
      </c>
    </row>
    <row r="92" spans="1:6" ht="25.5">
      <c r="A92" s="119"/>
      <c r="B92" s="181" t="s">
        <v>514</v>
      </c>
      <c r="C92" s="127" t="s">
        <v>441</v>
      </c>
      <c r="D92" s="331">
        <v>1684000</v>
      </c>
      <c r="E92" s="353">
        <v>1684000</v>
      </c>
      <c r="F92" s="178">
        <v>0</v>
      </c>
    </row>
    <row r="93" spans="1:6" ht="12.75">
      <c r="A93" s="119"/>
      <c r="B93" s="119" t="s">
        <v>515</v>
      </c>
      <c r="C93" s="127" t="s">
        <v>453</v>
      </c>
      <c r="D93" s="195">
        <v>278199</v>
      </c>
      <c r="E93" s="192">
        <v>278199</v>
      </c>
      <c r="F93" s="188">
        <v>0</v>
      </c>
    </row>
    <row r="94" spans="1:6" ht="12.75" hidden="1">
      <c r="A94" s="119"/>
      <c r="B94" s="119" t="s">
        <v>516</v>
      </c>
      <c r="C94" s="127" t="s">
        <v>518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517</v>
      </c>
      <c r="C95" s="127" t="s">
        <v>437</v>
      </c>
      <c r="D95" s="195">
        <v>80000</v>
      </c>
      <c r="E95" s="192">
        <v>80000</v>
      </c>
      <c r="F95" s="188">
        <v>0</v>
      </c>
    </row>
    <row r="96" spans="1:6" ht="51">
      <c r="A96" s="119"/>
      <c r="B96" s="352" t="s">
        <v>546</v>
      </c>
      <c r="C96" s="113" t="s">
        <v>547</v>
      </c>
      <c r="D96" s="331">
        <v>5000</v>
      </c>
      <c r="E96" s="353">
        <v>5000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E97+F97</f>
        <v>1111100</v>
      </c>
      <c r="E97" s="194">
        <f>E99+E100+E101+E102+E103+E104</f>
        <v>1111100</v>
      </c>
      <c r="F97" s="194">
        <f>F98+F99+F102+F103+F100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314100</v>
      </c>
      <c r="E99" s="192">
        <v>314100</v>
      </c>
      <c r="F99" s="188">
        <v>0</v>
      </c>
    </row>
    <row r="100" spans="1:6" ht="12.75">
      <c r="A100" s="119"/>
      <c r="B100" s="119" t="s">
        <v>519</v>
      </c>
      <c r="C100" s="127" t="s">
        <v>520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580</v>
      </c>
      <c r="C101" s="127" t="s">
        <v>581</v>
      </c>
      <c r="D101" s="195">
        <v>13000</v>
      </c>
      <c r="E101" s="192">
        <v>13000</v>
      </c>
      <c r="F101" s="188">
        <v>0</v>
      </c>
    </row>
    <row r="102" spans="1:6" ht="12.75">
      <c r="A102" s="119"/>
      <c r="B102" s="119" t="s">
        <v>365</v>
      </c>
      <c r="C102" s="127" t="s">
        <v>366</v>
      </c>
      <c r="D102" s="195">
        <v>675000</v>
      </c>
      <c r="E102" s="192">
        <v>675000</v>
      </c>
      <c r="F102" s="188">
        <v>0</v>
      </c>
    </row>
    <row r="103" spans="1:6" ht="12.75">
      <c r="A103" s="119"/>
      <c r="B103" s="119" t="s">
        <v>574</v>
      </c>
      <c r="C103" s="127" t="s">
        <v>579</v>
      </c>
      <c r="D103" s="195">
        <v>6000</v>
      </c>
      <c r="E103" s="192">
        <v>6000</v>
      </c>
      <c r="F103" s="188">
        <v>0</v>
      </c>
    </row>
    <row r="104" spans="1:6" ht="12.75">
      <c r="A104" s="119"/>
      <c r="B104" s="119" t="s">
        <v>426</v>
      </c>
      <c r="C104" s="120" t="s">
        <v>284</v>
      </c>
      <c r="D104" s="195">
        <v>58000</v>
      </c>
      <c r="E104" s="192">
        <v>58000</v>
      </c>
      <c r="F104" s="188">
        <v>0</v>
      </c>
    </row>
    <row r="105" spans="1:6" s="1" customFormat="1" ht="12.75">
      <c r="A105" s="125" t="s">
        <v>367</v>
      </c>
      <c r="B105" s="125"/>
      <c r="C105" s="112" t="s">
        <v>368</v>
      </c>
      <c r="D105" s="194">
        <f>E105+F105</f>
        <v>699547</v>
      </c>
      <c r="E105" s="194">
        <f>E106+E107+E108+E109</f>
        <v>509547</v>
      </c>
      <c r="F105" s="194">
        <v>190000</v>
      </c>
    </row>
    <row r="106" spans="1:6" s="6" customFormat="1" ht="12.75">
      <c r="A106" s="128"/>
      <c r="B106" s="128" t="s">
        <v>521</v>
      </c>
      <c r="C106" s="113" t="s">
        <v>522</v>
      </c>
      <c r="D106" s="195">
        <v>25000</v>
      </c>
      <c r="E106" s="192">
        <v>25000</v>
      </c>
      <c r="F106" s="188">
        <v>0</v>
      </c>
    </row>
    <row r="107" spans="1:6" ht="12.75">
      <c r="A107" s="119"/>
      <c r="B107" s="119" t="s">
        <v>369</v>
      </c>
      <c r="C107" s="120" t="s">
        <v>370</v>
      </c>
      <c r="D107" s="195">
        <v>396547</v>
      </c>
      <c r="E107" s="192">
        <v>396547</v>
      </c>
      <c r="F107" s="188">
        <v>0</v>
      </c>
    </row>
    <row r="108" spans="1:6" ht="12.75">
      <c r="A108" s="119"/>
      <c r="B108" s="119" t="s">
        <v>398</v>
      </c>
      <c r="C108" s="120" t="s">
        <v>451</v>
      </c>
      <c r="D108" s="195">
        <v>240000</v>
      </c>
      <c r="E108" s="192">
        <v>50000</v>
      </c>
      <c r="F108" s="188">
        <v>190000</v>
      </c>
    </row>
    <row r="109" spans="1:6" ht="12.75">
      <c r="A109" s="119"/>
      <c r="B109" s="119" t="s">
        <v>523</v>
      </c>
      <c r="C109" s="120" t="s">
        <v>284</v>
      </c>
      <c r="D109" s="195">
        <v>38000</v>
      </c>
      <c r="E109" s="192">
        <v>38000</v>
      </c>
      <c r="F109" s="188">
        <v>0</v>
      </c>
    </row>
    <row r="110" spans="1:6" ht="12.75">
      <c r="A110" s="125" t="s">
        <v>390</v>
      </c>
      <c r="B110" s="125"/>
      <c r="C110" s="112" t="s">
        <v>425</v>
      </c>
      <c r="D110" s="194">
        <f>E110+F110</f>
        <v>784519</v>
      </c>
      <c r="E110" s="194">
        <f>E111+E112</f>
        <v>784519</v>
      </c>
      <c r="F110" s="194">
        <f>F112+F111</f>
        <v>0</v>
      </c>
    </row>
    <row r="111" spans="1:6" ht="12.75">
      <c r="A111" s="125"/>
      <c r="B111" s="119" t="s">
        <v>468</v>
      </c>
      <c r="C111" s="120" t="s">
        <v>469</v>
      </c>
      <c r="D111" s="195">
        <v>604519</v>
      </c>
      <c r="E111" s="192">
        <v>604519</v>
      </c>
      <c r="F111" s="188">
        <v>0</v>
      </c>
    </row>
    <row r="112" spans="1:6" ht="12.75">
      <c r="A112" s="119"/>
      <c r="B112" s="119" t="s">
        <v>399</v>
      </c>
      <c r="C112" s="120" t="s">
        <v>443</v>
      </c>
      <c r="D112" s="195">
        <v>180000</v>
      </c>
      <c r="E112" s="192">
        <v>180000</v>
      </c>
      <c r="F112" s="188">
        <v>0</v>
      </c>
    </row>
    <row r="113" spans="1:6" s="19" customFormat="1" ht="12.75">
      <c r="A113" s="410" t="s">
        <v>28</v>
      </c>
      <c r="B113" s="434"/>
      <c r="C113" s="411"/>
      <c r="D113" s="123">
        <f>D10+D15+D17+D23+D29+D36+D44+D50+D52+D56+D69+D72+D85+D97+D105+D110+D38+D25+D40+D90+D42</f>
        <v>38553675</v>
      </c>
      <c r="E113" s="123">
        <f>E10+E15+E17+E23+E29+E36+E44+E50+E52+E56+E69+E72+E85+E97+E105+E110+E38+E25+E40+E90+E42</f>
        <v>34638649</v>
      </c>
      <c r="F113" s="123">
        <f>F10+F15+F17+F23+F29+F36+F44+F50+F52+F56+F69+F72+F85+F97+F105+F110+F38+F25+F40+F90</f>
        <v>3915026</v>
      </c>
    </row>
    <row r="114" ht="12.75" hidden="1">
      <c r="C114" s="3"/>
    </row>
    <row r="115" spans="1:3" ht="12.75" hidden="1">
      <c r="A115" s="118"/>
      <c r="B115" s="118"/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</sheetData>
  <sheetProtection/>
  <mergeCells count="8">
    <mergeCell ref="D2:F2"/>
    <mergeCell ref="D6:F6"/>
    <mergeCell ref="D7:D8"/>
    <mergeCell ref="E7:F7"/>
    <mergeCell ref="A113:C113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500" t="s">
        <v>114</v>
      </c>
      <c r="B4" s="500"/>
      <c r="C4" s="500"/>
      <c r="D4" s="54"/>
      <c r="E4" s="54"/>
      <c r="F4" s="54"/>
      <c r="G4" s="54"/>
      <c r="H4" s="54"/>
      <c r="I4" s="54"/>
      <c r="J4" s="54"/>
    </row>
    <row r="5" spans="1:7" ht="19.5" customHeight="1">
      <c r="A5" s="500" t="s">
        <v>115</v>
      </c>
      <c r="B5" s="500"/>
      <c r="C5" s="500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501" t="s">
        <v>116</v>
      </c>
      <c r="B23" s="502"/>
      <c r="C23" s="502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40"/>
      <c r="B6" s="540"/>
      <c r="C6" s="541"/>
      <c r="D6" s="542"/>
      <c r="E6" s="544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</row>
    <row r="7" spans="1:17" s="91" customFormat="1" ht="12.75" hidden="1">
      <c r="A7" s="540"/>
      <c r="B7" s="540"/>
      <c r="C7" s="541"/>
      <c r="D7" s="542"/>
      <c r="E7" s="544"/>
      <c r="F7" s="544"/>
      <c r="G7" s="544"/>
      <c r="H7" s="543"/>
      <c r="I7" s="543"/>
      <c r="J7" s="543"/>
      <c r="K7" s="543"/>
      <c r="L7" s="543"/>
      <c r="M7" s="543"/>
      <c r="N7" s="543"/>
      <c r="O7" s="543"/>
      <c r="P7" s="543"/>
      <c r="Q7" s="543"/>
    </row>
    <row r="8" spans="1:17" s="91" customFormat="1" ht="12.75" hidden="1">
      <c r="A8" s="540"/>
      <c r="B8" s="540"/>
      <c r="C8" s="541"/>
      <c r="D8" s="542"/>
      <c r="E8" s="544"/>
      <c r="F8" s="544"/>
      <c r="G8" s="544"/>
      <c r="H8" s="544"/>
      <c r="I8" s="543"/>
      <c r="J8" s="543"/>
      <c r="K8" s="543"/>
      <c r="L8" s="543"/>
      <c r="M8" s="543"/>
      <c r="N8" s="543"/>
      <c r="O8" s="543"/>
      <c r="P8" s="543"/>
      <c r="Q8" s="543"/>
    </row>
    <row r="9" spans="1:17" s="91" customFormat="1" ht="12.75" hidden="1">
      <c r="A9" s="540"/>
      <c r="B9" s="540"/>
      <c r="C9" s="541"/>
      <c r="D9" s="542"/>
      <c r="E9" s="544"/>
      <c r="F9" s="544"/>
      <c r="G9" s="544"/>
      <c r="H9" s="544"/>
      <c r="I9" s="543"/>
      <c r="J9" s="543"/>
      <c r="K9" s="543"/>
      <c r="L9" s="543"/>
      <c r="M9" s="543"/>
      <c r="N9" s="543"/>
      <c r="O9" s="543"/>
      <c r="P9" s="543"/>
      <c r="Q9" s="543"/>
    </row>
    <row r="10" spans="1:17" s="91" customFormat="1" ht="12.75" hidden="1">
      <c r="A10" s="540"/>
      <c r="B10" s="540"/>
      <c r="C10" s="541"/>
      <c r="D10" s="542"/>
      <c r="E10" s="544"/>
      <c r="F10" s="544"/>
      <c r="G10" s="544"/>
      <c r="H10" s="544"/>
      <c r="I10" s="544"/>
      <c r="J10" s="543"/>
      <c r="K10" s="543"/>
      <c r="L10" s="543"/>
      <c r="M10" s="544"/>
      <c r="N10" s="544"/>
      <c r="O10" s="544"/>
      <c r="P10" s="544"/>
      <c r="Q10" s="544"/>
    </row>
    <row r="11" spans="1:17" ht="12.75" hidden="1">
      <c r="A11" s="540"/>
      <c r="B11" s="540"/>
      <c r="C11" s="541"/>
      <c r="D11" s="542"/>
      <c r="E11" s="544"/>
      <c r="F11" s="544"/>
      <c r="G11" s="544"/>
      <c r="H11" s="544"/>
      <c r="I11" s="544"/>
      <c r="J11" s="288"/>
      <c r="K11" s="288"/>
      <c r="L11" s="288"/>
      <c r="M11" s="544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36"/>
      <c r="D13" s="536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38"/>
      <c r="B14" s="295"/>
      <c r="C14" s="533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</row>
    <row r="15" spans="1:17" ht="12.75" hidden="1">
      <c r="A15" s="538"/>
      <c r="B15" s="295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</row>
    <row r="16" spans="1:17" ht="12.75" hidden="1">
      <c r="A16" s="538"/>
      <c r="B16" s="295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</row>
    <row r="17" spans="1:17" ht="12.75" hidden="1">
      <c r="A17" s="538"/>
      <c r="B17" s="295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</row>
    <row r="18" spans="1:17" ht="12.75" hidden="1">
      <c r="A18" s="538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38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38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38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38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38"/>
      <c r="B23" s="295"/>
      <c r="C23" s="53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</row>
    <row r="24" spans="1:17" ht="12.75" hidden="1">
      <c r="A24" s="538"/>
      <c r="B24" s="295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</row>
    <row r="25" spans="1:17" ht="12.75" hidden="1">
      <c r="A25" s="538"/>
      <c r="B25" s="295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</row>
    <row r="26" spans="1:17" ht="12.75" hidden="1">
      <c r="A26" s="538"/>
      <c r="B26" s="295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</row>
    <row r="27" spans="1:17" ht="12.75" hidden="1">
      <c r="A27" s="538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38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38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38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38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</row>
    <row r="33" spans="1:17" ht="12.75" hidden="1">
      <c r="A33" s="292"/>
      <c r="B33" s="293"/>
      <c r="C33" s="536"/>
      <c r="D33" s="536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38"/>
      <c r="B34" s="295"/>
      <c r="C34" s="533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</row>
    <row r="35" spans="1:17" ht="12.75" hidden="1">
      <c r="A35" s="538"/>
      <c r="B35" s="295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</row>
    <row r="36" spans="1:17" ht="12.75" hidden="1">
      <c r="A36" s="538"/>
      <c r="B36" s="295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</row>
    <row r="37" spans="1:17" ht="12.75" hidden="1">
      <c r="A37" s="538"/>
      <c r="B37" s="295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</row>
    <row r="38" spans="1:17" ht="12.75" hidden="1">
      <c r="A38" s="538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38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38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38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38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</row>
    <row r="44" spans="1:17" ht="12.75" hidden="1">
      <c r="A44" s="538"/>
      <c r="B44" s="295"/>
      <c r="C44" s="533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534"/>
      <c r="P44" s="534"/>
      <c r="Q44" s="534"/>
    </row>
    <row r="45" spans="1:17" ht="12.75" hidden="1">
      <c r="A45" s="538"/>
      <c r="B45" s="295"/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</row>
    <row r="46" spans="1:17" ht="12.75" hidden="1">
      <c r="A46" s="538"/>
      <c r="B46" s="295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</row>
    <row r="47" spans="1:17" ht="12.75" hidden="1">
      <c r="A47" s="538"/>
      <c r="B47" s="295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</row>
    <row r="48" spans="1:17" ht="12.75" hidden="1">
      <c r="A48" s="538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38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38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38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38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35"/>
      <c r="B53" s="535"/>
      <c r="C53" s="536"/>
      <c r="D53" s="536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503"/>
      <c r="B55" s="503"/>
      <c r="C55" s="503"/>
      <c r="D55" s="503"/>
      <c r="E55" s="503"/>
      <c r="F55" s="503"/>
      <c r="G55" s="503"/>
      <c r="H55" s="503"/>
      <c r="I55" s="503"/>
      <c r="J55" s="503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45" t="s">
        <v>176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28" t="s">
        <v>35</v>
      </c>
      <c r="B61" s="528" t="s">
        <v>140</v>
      </c>
      <c r="C61" s="529" t="s">
        <v>141</v>
      </c>
      <c r="D61" s="530" t="s">
        <v>410</v>
      </c>
      <c r="E61" s="531" t="s">
        <v>142</v>
      </c>
      <c r="F61" s="532" t="s">
        <v>11</v>
      </c>
      <c r="G61" s="532"/>
      <c r="H61" s="532" t="s">
        <v>120</v>
      </c>
      <c r="I61" s="532"/>
      <c r="J61" s="532"/>
      <c r="K61" s="532"/>
      <c r="L61" s="532"/>
      <c r="M61" s="532"/>
      <c r="N61" s="532"/>
      <c r="O61" s="532"/>
      <c r="P61" s="532"/>
      <c r="Q61" s="532"/>
    </row>
    <row r="62" spans="1:17" ht="12.75">
      <c r="A62" s="528"/>
      <c r="B62" s="528"/>
      <c r="C62" s="529"/>
      <c r="D62" s="530"/>
      <c r="E62" s="531"/>
      <c r="F62" s="531" t="s">
        <v>143</v>
      </c>
      <c r="G62" s="531" t="s">
        <v>144</v>
      </c>
      <c r="H62" s="532" t="s">
        <v>133</v>
      </c>
      <c r="I62" s="532"/>
      <c r="J62" s="532"/>
      <c r="K62" s="532"/>
      <c r="L62" s="532"/>
      <c r="M62" s="532"/>
      <c r="N62" s="532"/>
      <c r="O62" s="532"/>
      <c r="P62" s="532"/>
      <c r="Q62" s="532"/>
    </row>
    <row r="63" spans="1:17" ht="12.75">
      <c r="A63" s="528"/>
      <c r="B63" s="528"/>
      <c r="C63" s="529"/>
      <c r="D63" s="530"/>
      <c r="E63" s="531"/>
      <c r="F63" s="531"/>
      <c r="G63" s="531"/>
      <c r="H63" s="531" t="s">
        <v>145</v>
      </c>
      <c r="I63" s="532" t="s">
        <v>78</v>
      </c>
      <c r="J63" s="532"/>
      <c r="K63" s="532"/>
      <c r="L63" s="532"/>
      <c r="M63" s="532"/>
      <c r="N63" s="532"/>
      <c r="O63" s="532"/>
      <c r="P63" s="532"/>
      <c r="Q63" s="532"/>
    </row>
    <row r="64" spans="1:17" ht="12.75">
      <c r="A64" s="528"/>
      <c r="B64" s="528"/>
      <c r="C64" s="529"/>
      <c r="D64" s="530"/>
      <c r="E64" s="531"/>
      <c r="F64" s="531"/>
      <c r="G64" s="531"/>
      <c r="H64" s="531"/>
      <c r="I64" s="532" t="s">
        <v>146</v>
      </c>
      <c r="J64" s="532"/>
      <c r="K64" s="532"/>
      <c r="L64" s="532"/>
      <c r="M64" s="532" t="s">
        <v>147</v>
      </c>
      <c r="N64" s="532"/>
      <c r="O64" s="532"/>
      <c r="P64" s="532"/>
      <c r="Q64" s="532"/>
    </row>
    <row r="65" spans="1:17" ht="12.75">
      <c r="A65" s="528"/>
      <c r="B65" s="528"/>
      <c r="C65" s="529"/>
      <c r="D65" s="530"/>
      <c r="E65" s="531"/>
      <c r="F65" s="531"/>
      <c r="G65" s="531"/>
      <c r="H65" s="531"/>
      <c r="I65" s="531" t="s">
        <v>148</v>
      </c>
      <c r="J65" s="532" t="s">
        <v>149</v>
      </c>
      <c r="K65" s="532"/>
      <c r="L65" s="532"/>
      <c r="M65" s="531" t="s">
        <v>150</v>
      </c>
      <c r="N65" s="531" t="s">
        <v>149</v>
      </c>
      <c r="O65" s="531"/>
      <c r="P65" s="531"/>
      <c r="Q65" s="531"/>
    </row>
    <row r="66" spans="1:17" ht="45">
      <c r="A66" s="528"/>
      <c r="B66" s="528"/>
      <c r="C66" s="529"/>
      <c r="D66" s="530"/>
      <c r="E66" s="531"/>
      <c r="F66" s="531"/>
      <c r="G66" s="531"/>
      <c r="H66" s="531"/>
      <c r="I66" s="531"/>
      <c r="J66" s="219" t="s">
        <v>151</v>
      </c>
      <c r="K66" s="219" t="s">
        <v>152</v>
      </c>
      <c r="L66" s="219" t="s">
        <v>153</v>
      </c>
      <c r="M66" s="531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26" t="s">
        <v>104</v>
      </c>
      <c r="D68" s="527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07" t="s">
        <v>158</v>
      </c>
      <c r="B69" s="99" t="s">
        <v>159</v>
      </c>
      <c r="C69" s="508" t="s">
        <v>377</v>
      </c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10"/>
    </row>
    <row r="70" spans="1:17" ht="12.75">
      <c r="A70" s="507"/>
      <c r="B70" s="99" t="s">
        <v>160</v>
      </c>
      <c r="C70" s="511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2"/>
      <c r="Q70" s="513"/>
    </row>
    <row r="71" spans="1:17" ht="12.75">
      <c r="A71" s="507"/>
      <c r="B71" s="99" t="s">
        <v>161</v>
      </c>
      <c r="C71" s="511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3"/>
    </row>
    <row r="72" spans="1:17" ht="12.75">
      <c r="A72" s="507"/>
      <c r="B72" s="99" t="s">
        <v>162</v>
      </c>
      <c r="C72" s="514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6"/>
    </row>
    <row r="73" spans="1:17" ht="12.75">
      <c r="A73" s="507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07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07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07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07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07" t="s">
        <v>164</v>
      </c>
      <c r="B78" s="99" t="s">
        <v>159</v>
      </c>
      <c r="C78" s="508" t="s">
        <v>408</v>
      </c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10"/>
    </row>
    <row r="79" spans="1:17" ht="12.75">
      <c r="A79" s="507"/>
      <c r="B79" s="99" t="s">
        <v>160</v>
      </c>
      <c r="C79" s="511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3"/>
    </row>
    <row r="80" spans="1:17" ht="12.75">
      <c r="A80" s="507"/>
      <c r="B80" s="99" t="s">
        <v>161</v>
      </c>
      <c r="C80" s="511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12"/>
      <c r="Q80" s="513"/>
    </row>
    <row r="81" spans="1:17" ht="12.75">
      <c r="A81" s="507"/>
      <c r="B81" s="99" t="s">
        <v>162</v>
      </c>
      <c r="C81" s="514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6"/>
    </row>
    <row r="82" spans="1:17" ht="12.75">
      <c r="A82" s="507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07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07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07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07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21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3"/>
    </row>
    <row r="88" spans="1:17" ht="12.75">
      <c r="A88" s="103">
        <v>2</v>
      </c>
      <c r="B88" s="104" t="s">
        <v>167</v>
      </c>
      <c r="C88" s="524" t="s">
        <v>104</v>
      </c>
      <c r="D88" s="525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07" t="s">
        <v>168</v>
      </c>
      <c r="B89" s="99" t="s">
        <v>159</v>
      </c>
      <c r="C89" s="508" t="s">
        <v>411</v>
      </c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</row>
    <row r="90" spans="1:17" ht="12.75">
      <c r="A90" s="507"/>
      <c r="B90" s="99" t="s">
        <v>160</v>
      </c>
      <c r="C90" s="511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3"/>
    </row>
    <row r="91" spans="1:17" ht="12.75">
      <c r="A91" s="507"/>
      <c r="B91" s="99" t="s">
        <v>161</v>
      </c>
      <c r="C91" s="511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3"/>
    </row>
    <row r="92" spans="1:17" ht="12.75">
      <c r="A92" s="507"/>
      <c r="B92" s="99" t="s">
        <v>162</v>
      </c>
      <c r="C92" s="514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6"/>
    </row>
    <row r="93" spans="1:17" ht="12.75">
      <c r="A93" s="507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07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07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07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07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504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6"/>
    </row>
    <row r="99" spans="1:17" ht="12.75" hidden="1">
      <c r="A99" s="507" t="s">
        <v>168</v>
      </c>
      <c r="B99" s="99" t="s">
        <v>159</v>
      </c>
      <c r="C99" s="508" t="s">
        <v>375</v>
      </c>
      <c r="D99" s="509"/>
      <c r="E99" s="509"/>
      <c r="F99" s="509"/>
      <c r="G99" s="509"/>
      <c r="H99" s="509"/>
      <c r="I99" s="509"/>
      <c r="J99" s="509"/>
      <c r="K99" s="509"/>
      <c r="L99" s="509"/>
      <c r="M99" s="509"/>
      <c r="N99" s="509"/>
      <c r="O99" s="509"/>
      <c r="P99" s="509"/>
      <c r="Q99" s="510"/>
    </row>
    <row r="100" spans="1:17" ht="12.75" hidden="1">
      <c r="A100" s="507"/>
      <c r="B100" s="99" t="s">
        <v>160</v>
      </c>
      <c r="C100" s="511"/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3"/>
    </row>
    <row r="101" spans="1:17" ht="12.75" hidden="1">
      <c r="A101" s="507"/>
      <c r="B101" s="99" t="s">
        <v>161</v>
      </c>
      <c r="C101" s="511"/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3"/>
    </row>
    <row r="102" spans="1:17" ht="12.75" hidden="1">
      <c r="A102" s="507"/>
      <c r="B102" s="99" t="s">
        <v>162</v>
      </c>
      <c r="C102" s="514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6"/>
    </row>
    <row r="103" spans="1:17" ht="12.75" hidden="1">
      <c r="A103" s="507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07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07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07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07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17" t="s">
        <v>170</v>
      </c>
      <c r="B108" s="518"/>
      <c r="C108" s="519" t="s">
        <v>104</v>
      </c>
      <c r="D108" s="520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503" t="s">
        <v>171</v>
      </c>
      <c r="B110" s="503"/>
      <c r="C110" s="503"/>
      <c r="D110" s="503"/>
      <c r="E110" s="503"/>
      <c r="F110" s="503"/>
      <c r="G110" s="503"/>
      <c r="H110" s="503"/>
      <c r="I110" s="503"/>
      <c r="J110" s="503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63" t="s">
        <v>395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54" t="s">
        <v>35</v>
      </c>
      <c r="B6" s="454" t="s">
        <v>0</v>
      </c>
      <c r="C6" s="454" t="s">
        <v>118</v>
      </c>
      <c r="D6" s="455" t="s">
        <v>136</v>
      </c>
      <c r="E6" s="480" t="s">
        <v>137</v>
      </c>
      <c r="F6" s="456" t="s">
        <v>119</v>
      </c>
      <c r="G6" s="473" t="s">
        <v>132</v>
      </c>
      <c r="H6" s="456" t="s">
        <v>120</v>
      </c>
      <c r="I6" s="456"/>
      <c r="J6" s="456"/>
      <c r="K6" s="456"/>
      <c r="L6" s="456"/>
      <c r="M6" s="456"/>
      <c r="N6" s="456"/>
      <c r="O6" s="456" t="s">
        <v>121</v>
      </c>
    </row>
    <row r="7" spans="1:15" s="91" customFormat="1" ht="19.5" customHeight="1">
      <c r="A7" s="454"/>
      <c r="B7" s="454"/>
      <c r="C7" s="454"/>
      <c r="D7" s="455"/>
      <c r="E7" s="481"/>
      <c r="F7" s="456"/>
      <c r="G7" s="474"/>
      <c r="H7" s="456" t="s">
        <v>401</v>
      </c>
      <c r="I7" s="456" t="s">
        <v>122</v>
      </c>
      <c r="J7" s="456"/>
      <c r="K7" s="456"/>
      <c r="L7" s="456"/>
      <c r="M7" s="456" t="s">
        <v>139</v>
      </c>
      <c r="N7" s="456" t="s">
        <v>175</v>
      </c>
      <c r="O7" s="456"/>
    </row>
    <row r="8" spans="1:15" s="91" customFormat="1" ht="29.25" customHeight="1">
      <c r="A8" s="454"/>
      <c r="B8" s="454"/>
      <c r="C8" s="454"/>
      <c r="D8" s="455"/>
      <c r="E8" s="481"/>
      <c r="F8" s="456"/>
      <c r="G8" s="474"/>
      <c r="H8" s="456"/>
      <c r="I8" s="456" t="s">
        <v>123</v>
      </c>
      <c r="J8" s="499" t="s">
        <v>138</v>
      </c>
      <c r="K8" s="456" t="s">
        <v>134</v>
      </c>
      <c r="L8" s="456" t="s">
        <v>126</v>
      </c>
      <c r="M8" s="456"/>
      <c r="N8" s="456"/>
      <c r="O8" s="456"/>
    </row>
    <row r="9" spans="1:15" s="91" customFormat="1" ht="19.5" customHeight="1">
      <c r="A9" s="454"/>
      <c r="B9" s="454"/>
      <c r="C9" s="454"/>
      <c r="D9" s="455"/>
      <c r="E9" s="481"/>
      <c r="F9" s="456"/>
      <c r="G9" s="474"/>
      <c r="H9" s="456"/>
      <c r="I9" s="456"/>
      <c r="J9" s="499"/>
      <c r="K9" s="456"/>
      <c r="L9" s="456"/>
      <c r="M9" s="456"/>
      <c r="N9" s="456"/>
      <c r="O9" s="456"/>
    </row>
    <row r="10" spans="1:15" s="91" customFormat="1" ht="19.5" customHeight="1">
      <c r="A10" s="454"/>
      <c r="B10" s="454"/>
      <c r="C10" s="454"/>
      <c r="D10" s="455"/>
      <c r="E10" s="482"/>
      <c r="F10" s="456"/>
      <c r="G10" s="475"/>
      <c r="H10" s="456"/>
      <c r="I10" s="456"/>
      <c r="J10" s="499"/>
      <c r="K10" s="456"/>
      <c r="L10" s="456"/>
      <c r="M10" s="456"/>
      <c r="N10" s="456"/>
      <c r="O10" s="456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90" t="s">
        <v>1</v>
      </c>
      <c r="B16" s="490"/>
      <c r="C16" s="490"/>
      <c r="D16" s="490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45" t="s">
        <v>176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</row>
    <row r="6" spans="1:17" ht="11.25">
      <c r="A6" s="528" t="s">
        <v>35</v>
      </c>
      <c r="B6" s="528" t="s">
        <v>140</v>
      </c>
      <c r="C6" s="529" t="s">
        <v>141</v>
      </c>
      <c r="D6" s="530" t="s">
        <v>410</v>
      </c>
      <c r="E6" s="531" t="s">
        <v>142</v>
      </c>
      <c r="F6" s="532" t="s">
        <v>11</v>
      </c>
      <c r="G6" s="532"/>
      <c r="H6" s="532" t="s">
        <v>120</v>
      </c>
      <c r="I6" s="532"/>
      <c r="J6" s="532"/>
      <c r="K6" s="532"/>
      <c r="L6" s="532"/>
      <c r="M6" s="532"/>
      <c r="N6" s="532"/>
      <c r="O6" s="532"/>
      <c r="P6" s="532"/>
      <c r="Q6" s="532"/>
    </row>
    <row r="7" spans="1:17" ht="11.25">
      <c r="A7" s="528"/>
      <c r="B7" s="528"/>
      <c r="C7" s="529"/>
      <c r="D7" s="530"/>
      <c r="E7" s="531"/>
      <c r="F7" s="531" t="s">
        <v>143</v>
      </c>
      <c r="G7" s="531" t="s">
        <v>144</v>
      </c>
      <c r="H7" s="532" t="s">
        <v>133</v>
      </c>
      <c r="I7" s="532"/>
      <c r="J7" s="532"/>
      <c r="K7" s="532"/>
      <c r="L7" s="532"/>
      <c r="M7" s="532"/>
      <c r="N7" s="532"/>
      <c r="O7" s="532"/>
      <c r="P7" s="532"/>
      <c r="Q7" s="532"/>
    </row>
    <row r="8" spans="1:17" ht="11.25">
      <c r="A8" s="528"/>
      <c r="B8" s="528"/>
      <c r="C8" s="529"/>
      <c r="D8" s="530"/>
      <c r="E8" s="531"/>
      <c r="F8" s="531"/>
      <c r="G8" s="531"/>
      <c r="H8" s="531" t="s">
        <v>145</v>
      </c>
      <c r="I8" s="532" t="s">
        <v>78</v>
      </c>
      <c r="J8" s="532"/>
      <c r="K8" s="532"/>
      <c r="L8" s="532"/>
      <c r="M8" s="532"/>
      <c r="N8" s="532"/>
      <c r="O8" s="532"/>
      <c r="P8" s="532"/>
      <c r="Q8" s="532"/>
    </row>
    <row r="9" spans="1:17" ht="14.25" customHeight="1">
      <c r="A9" s="528"/>
      <c r="B9" s="528"/>
      <c r="C9" s="529"/>
      <c r="D9" s="530"/>
      <c r="E9" s="531"/>
      <c r="F9" s="531"/>
      <c r="G9" s="531"/>
      <c r="H9" s="531"/>
      <c r="I9" s="532" t="s">
        <v>146</v>
      </c>
      <c r="J9" s="532"/>
      <c r="K9" s="532"/>
      <c r="L9" s="532"/>
      <c r="M9" s="532" t="s">
        <v>147</v>
      </c>
      <c r="N9" s="532"/>
      <c r="O9" s="532"/>
      <c r="P9" s="532"/>
      <c r="Q9" s="532"/>
    </row>
    <row r="10" spans="1:17" ht="12.75" customHeight="1">
      <c r="A10" s="528"/>
      <c r="B10" s="528"/>
      <c r="C10" s="529"/>
      <c r="D10" s="530"/>
      <c r="E10" s="531"/>
      <c r="F10" s="531"/>
      <c r="G10" s="531"/>
      <c r="H10" s="531"/>
      <c r="I10" s="531" t="s">
        <v>148</v>
      </c>
      <c r="J10" s="532" t="s">
        <v>149</v>
      </c>
      <c r="K10" s="532"/>
      <c r="L10" s="532"/>
      <c r="M10" s="531" t="s">
        <v>150</v>
      </c>
      <c r="N10" s="531" t="s">
        <v>149</v>
      </c>
      <c r="O10" s="531"/>
      <c r="P10" s="531"/>
      <c r="Q10" s="531"/>
    </row>
    <row r="11" spans="1:17" ht="48" customHeight="1">
      <c r="A11" s="528"/>
      <c r="B11" s="528"/>
      <c r="C11" s="529"/>
      <c r="D11" s="530"/>
      <c r="E11" s="531"/>
      <c r="F11" s="531"/>
      <c r="G11" s="531"/>
      <c r="H11" s="531"/>
      <c r="I11" s="531"/>
      <c r="J11" s="219" t="s">
        <v>151</v>
      </c>
      <c r="K11" s="219" t="s">
        <v>152</v>
      </c>
      <c r="L11" s="219" t="s">
        <v>153</v>
      </c>
      <c r="M11" s="531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26" t="s">
        <v>104</v>
      </c>
      <c r="D13" s="527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07" t="s">
        <v>158</v>
      </c>
      <c r="B14" s="99" t="s">
        <v>159</v>
      </c>
      <c r="C14" s="508" t="s">
        <v>377</v>
      </c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10"/>
    </row>
    <row r="15" spans="1:17" ht="11.25">
      <c r="A15" s="507"/>
      <c r="B15" s="99" t="s">
        <v>160</v>
      </c>
      <c r="C15" s="511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3"/>
    </row>
    <row r="16" spans="1:17" ht="11.25">
      <c r="A16" s="507"/>
      <c r="B16" s="99" t="s">
        <v>161</v>
      </c>
      <c r="C16" s="511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3"/>
    </row>
    <row r="17" spans="1:17" ht="11.25">
      <c r="A17" s="507"/>
      <c r="B17" s="99" t="s">
        <v>162</v>
      </c>
      <c r="C17" s="514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</row>
    <row r="18" spans="1:17" ht="11.25">
      <c r="A18" s="507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07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07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07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07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07" t="s">
        <v>164</v>
      </c>
      <c r="B23" s="99" t="s">
        <v>159</v>
      </c>
      <c r="C23" s="508" t="s">
        <v>408</v>
      </c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10"/>
    </row>
    <row r="24" spans="1:17" ht="11.25">
      <c r="A24" s="507"/>
      <c r="B24" s="99" t="s">
        <v>160</v>
      </c>
      <c r="C24" s="511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3"/>
    </row>
    <row r="25" spans="1:17" ht="11.25">
      <c r="A25" s="507"/>
      <c r="B25" s="99" t="s">
        <v>161</v>
      </c>
      <c r="C25" s="511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3"/>
    </row>
    <row r="26" spans="1:17" ht="11.25">
      <c r="A26" s="507"/>
      <c r="B26" s="99" t="s">
        <v>162</v>
      </c>
      <c r="C26" s="514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6"/>
    </row>
    <row r="27" spans="1:17" ht="11.25">
      <c r="A27" s="507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07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07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07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07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21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3"/>
    </row>
    <row r="33" spans="1:17" s="98" customFormat="1" ht="11.25">
      <c r="A33" s="103">
        <v>2</v>
      </c>
      <c r="B33" s="104" t="s">
        <v>167</v>
      </c>
      <c r="C33" s="524" t="s">
        <v>104</v>
      </c>
      <c r="D33" s="525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07" t="s">
        <v>168</v>
      </c>
      <c r="B34" s="99" t="s">
        <v>159</v>
      </c>
      <c r="C34" s="508" t="s">
        <v>411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10"/>
    </row>
    <row r="35" spans="1:17" ht="11.25">
      <c r="A35" s="507"/>
      <c r="B35" s="99" t="s">
        <v>160</v>
      </c>
      <c r="C35" s="511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3"/>
    </row>
    <row r="36" spans="1:17" ht="11.25">
      <c r="A36" s="507"/>
      <c r="B36" s="99" t="s">
        <v>161</v>
      </c>
      <c r="C36" s="511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3"/>
    </row>
    <row r="37" spans="1:17" ht="11.25">
      <c r="A37" s="507"/>
      <c r="B37" s="99" t="s">
        <v>162</v>
      </c>
      <c r="C37" s="514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6"/>
    </row>
    <row r="38" spans="1:17" ht="11.25">
      <c r="A38" s="507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07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07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07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07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504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6"/>
    </row>
    <row r="44" spans="1:17" ht="11.25" customHeight="1" hidden="1">
      <c r="A44" s="507" t="s">
        <v>168</v>
      </c>
      <c r="B44" s="99" t="s">
        <v>159</v>
      </c>
      <c r="C44" s="508" t="s">
        <v>375</v>
      </c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10"/>
    </row>
    <row r="45" spans="1:17" ht="11.25" customHeight="1" hidden="1">
      <c r="A45" s="507"/>
      <c r="B45" s="99" t="s">
        <v>160</v>
      </c>
      <c r="C45" s="511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3"/>
    </row>
    <row r="46" spans="1:17" ht="11.25" customHeight="1" hidden="1">
      <c r="A46" s="507"/>
      <c r="B46" s="99" t="s">
        <v>161</v>
      </c>
      <c r="C46" s="511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3"/>
    </row>
    <row r="47" spans="1:17" ht="11.25" customHeight="1" hidden="1">
      <c r="A47" s="507"/>
      <c r="B47" s="99" t="s">
        <v>162</v>
      </c>
      <c r="C47" s="514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6"/>
    </row>
    <row r="48" spans="1:17" ht="11.25" customHeight="1" hidden="1">
      <c r="A48" s="507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07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07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07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07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17" t="s">
        <v>170</v>
      </c>
      <c r="B53" s="518"/>
      <c r="C53" s="519" t="s">
        <v>104</v>
      </c>
      <c r="D53" s="520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503" t="s">
        <v>171</v>
      </c>
      <c r="B55" s="503"/>
      <c r="C55" s="503"/>
      <c r="D55" s="503"/>
      <c r="E55" s="503"/>
      <c r="F55" s="503"/>
      <c r="G55" s="503"/>
      <c r="H55" s="503"/>
      <c r="I55" s="503"/>
      <c r="J55" s="503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500" t="s">
        <v>207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</row>
    <row r="3" ht="12.75">
      <c r="R3" s="108"/>
    </row>
    <row r="4" spans="1:18" s="9" customFormat="1" ht="35.25" customHeight="1">
      <c r="A4" s="546" t="s">
        <v>35</v>
      </c>
      <c r="B4" s="546" t="s">
        <v>102</v>
      </c>
      <c r="C4" s="547" t="s">
        <v>208</v>
      </c>
      <c r="D4" s="548" t="s">
        <v>177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</row>
    <row r="5" spans="1:18" s="9" customFormat="1" ht="23.25" customHeight="1">
      <c r="A5" s="546"/>
      <c r="B5" s="546"/>
      <c r="C5" s="547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2">
      <selection activeCell="G19" sqref="G19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27" t="s">
        <v>34</v>
      </c>
      <c r="J1" s="427"/>
      <c r="K1" s="427"/>
      <c r="L1" s="427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564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7" t="s">
        <v>0</v>
      </c>
      <c r="B4" s="437" t="s">
        <v>8</v>
      </c>
      <c r="C4" s="437" t="s">
        <v>10</v>
      </c>
      <c r="D4" s="437" t="s">
        <v>1</v>
      </c>
      <c r="E4" s="439" t="s">
        <v>13</v>
      </c>
      <c r="F4" s="444" t="s">
        <v>11</v>
      </c>
      <c r="G4" s="445"/>
      <c r="H4" s="439" t="s">
        <v>14</v>
      </c>
      <c r="I4" s="439" t="s">
        <v>15</v>
      </c>
      <c r="J4" s="439" t="s">
        <v>17</v>
      </c>
      <c r="K4" s="439" t="s">
        <v>18</v>
      </c>
      <c r="L4" s="439" t="s">
        <v>19</v>
      </c>
    </row>
    <row r="5" spans="1:12" s="6" customFormat="1" ht="75" customHeight="1">
      <c r="A5" s="438"/>
      <c r="B5" s="438"/>
      <c r="C5" s="438"/>
      <c r="D5" s="438"/>
      <c r="E5" s="440"/>
      <c r="F5" s="201" t="s">
        <v>21</v>
      </c>
      <c r="G5" s="201" t="s">
        <v>16</v>
      </c>
      <c r="H5" s="440"/>
      <c r="I5" s="440"/>
      <c r="J5" s="440"/>
      <c r="K5" s="440"/>
      <c r="L5" s="440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27570</v>
      </c>
      <c r="E7" s="194">
        <f>E9+E13</f>
        <v>27570</v>
      </c>
      <c r="F7" s="194">
        <f>F9</f>
        <v>0</v>
      </c>
      <c r="G7" s="194">
        <f>G9+G13</f>
        <v>27570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" customHeight="1">
      <c r="A9" s="119"/>
      <c r="B9" s="119" t="s">
        <v>299</v>
      </c>
      <c r="C9" s="120" t="s">
        <v>300</v>
      </c>
      <c r="D9" s="195">
        <v>27570</v>
      </c>
      <c r="E9" s="202">
        <v>27570</v>
      </c>
      <c r="F9" s="202">
        <v>0</v>
      </c>
      <c r="G9" s="202">
        <v>27570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 hidden="1">
      <c r="A13" s="119"/>
      <c r="B13" s="128" t="s">
        <v>463</v>
      </c>
      <c r="C13" s="278" t="s">
        <v>284</v>
      </c>
      <c r="D13" s="188"/>
      <c r="E13" s="202"/>
      <c r="F13" s="202">
        <v>0</v>
      </c>
      <c r="G13" s="202"/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156208</v>
      </c>
      <c r="E14" s="194">
        <v>156208</v>
      </c>
      <c r="F14" s="194">
        <v>0</v>
      </c>
      <c r="G14" s="194">
        <v>156208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153000</v>
      </c>
      <c r="E18" s="202">
        <v>153000</v>
      </c>
      <c r="F18" s="202">
        <v>0</v>
      </c>
      <c r="G18" s="202">
        <v>153000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298800</v>
      </c>
      <c r="E19" s="194">
        <f>G19+F19</f>
        <v>298800</v>
      </c>
      <c r="F19" s="194">
        <f aca="true" t="shared" si="0" ref="F19:L19">F20</f>
        <v>0</v>
      </c>
      <c r="G19" s="194">
        <f t="shared" si="0"/>
        <v>298800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298800</v>
      </c>
      <c r="E20" s="202">
        <v>298800</v>
      </c>
      <c r="F20" s="202">
        <v>0</v>
      </c>
      <c r="G20" s="202">
        <v>298800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147500</v>
      </c>
      <c r="E21" s="194">
        <f>E23+E24</f>
        <v>147500</v>
      </c>
      <c r="F21" s="194">
        <f>F23+F24</f>
        <v>35000</v>
      </c>
      <c r="G21" s="194">
        <f>G23</f>
        <v>112500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542</v>
      </c>
      <c r="C23" s="278" t="s">
        <v>548</v>
      </c>
      <c r="D23" s="195">
        <v>127500</v>
      </c>
      <c r="E23" s="202">
        <v>127500</v>
      </c>
      <c r="F23" s="202">
        <v>15000</v>
      </c>
      <c r="G23" s="202">
        <v>112500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20000</v>
      </c>
      <c r="E24" s="202">
        <v>20000</v>
      </c>
      <c r="F24" s="202">
        <v>20000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4975682</v>
      </c>
      <c r="E26" s="194">
        <f>G26+F26</f>
        <v>4662859</v>
      </c>
      <c r="F26" s="194">
        <f aca="true" t="shared" si="1" ref="F26:L26">F27+F28+F29+F30+F32+F31</f>
        <v>3700406</v>
      </c>
      <c r="G26" s="194">
        <f t="shared" si="1"/>
        <v>962453</v>
      </c>
      <c r="H26" s="194">
        <f t="shared" si="1"/>
        <v>134755</v>
      </c>
      <c r="I26" s="194">
        <f t="shared" si="1"/>
        <v>178068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91648</v>
      </c>
      <c r="E27" s="202">
        <v>91648</v>
      </c>
      <c r="F27" s="202">
        <v>91648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164025</v>
      </c>
      <c r="E28" s="202">
        <v>37257</v>
      </c>
      <c r="F28" s="202">
        <v>0</v>
      </c>
      <c r="G28" s="202">
        <v>37257</v>
      </c>
      <c r="H28" s="202">
        <v>0</v>
      </c>
      <c r="I28" s="202">
        <v>126768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v>3937702</v>
      </c>
      <c r="E29" s="202">
        <v>3923702</v>
      </c>
      <c r="F29" s="202">
        <v>3169180</v>
      </c>
      <c r="G29" s="202">
        <v>754522</v>
      </c>
      <c r="H29" s="202">
        <v>0</v>
      </c>
      <c r="I29" s="202">
        <v>14000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89703</v>
      </c>
      <c r="E30" s="354">
        <v>89703</v>
      </c>
      <c r="F30" s="354">
        <v>2780</v>
      </c>
      <c r="G30" s="354">
        <v>86923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524</v>
      </c>
      <c r="C31" s="127" t="s">
        <v>525</v>
      </c>
      <c r="D31" s="331">
        <v>394149</v>
      </c>
      <c r="E31" s="354">
        <v>391849</v>
      </c>
      <c r="F31" s="354">
        <v>316798</v>
      </c>
      <c r="G31" s="354">
        <v>75051</v>
      </c>
      <c r="H31" s="354">
        <v>0</v>
      </c>
      <c r="I31" s="354">
        <v>2300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>H32+I32+J32+K32+L32+E32</f>
        <v>298455</v>
      </c>
      <c r="E32" s="202">
        <f>F32+G32</f>
        <v>128700</v>
      </c>
      <c r="F32" s="202">
        <v>120000</v>
      </c>
      <c r="G32" s="202">
        <v>8700</v>
      </c>
      <c r="H32" s="202">
        <v>134755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>H33+I33+J33+K33+L33+E33</f>
        <v>1346</v>
      </c>
      <c r="E33" s="152">
        <f>G33+F33</f>
        <v>1346</v>
      </c>
      <c r="F33" s="152">
        <f aca="true" t="shared" si="2" ref="F33:L35">F34</f>
        <v>0</v>
      </c>
      <c r="G33" s="152">
        <f>G34</f>
        <v>1346</v>
      </c>
      <c r="H33" s="152">
        <f t="shared" si="2"/>
        <v>0</v>
      </c>
      <c r="I33" s="152">
        <f t="shared" si="2"/>
        <v>0</v>
      </c>
      <c r="J33" s="152">
        <f t="shared" si="2"/>
        <v>0</v>
      </c>
      <c r="K33" s="152">
        <f t="shared" si="2"/>
        <v>0</v>
      </c>
      <c r="L33" s="152">
        <f t="shared" si="2"/>
        <v>0</v>
      </c>
    </row>
    <row r="34" spans="1:12" s="6" customFormat="1" ht="24.75" customHeight="1">
      <c r="A34" s="128"/>
      <c r="B34" s="352" t="s">
        <v>315</v>
      </c>
      <c r="C34" s="113" t="s">
        <v>511</v>
      </c>
      <c r="D34" s="331">
        <f>H34+I34+J34+K34+L34+E34</f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>H35+I35+J35+K35+L35+E35</f>
        <v>0</v>
      </c>
      <c r="E35" s="194">
        <f>G35+F35</f>
        <v>0</v>
      </c>
      <c r="F35" s="194">
        <f t="shared" si="2"/>
        <v>0</v>
      </c>
      <c r="G35" s="194">
        <f t="shared" si="2"/>
        <v>0</v>
      </c>
      <c r="H35" s="194">
        <f t="shared" si="2"/>
        <v>0</v>
      </c>
      <c r="I35" s="194">
        <f t="shared" si="2"/>
        <v>0</v>
      </c>
      <c r="J35" s="194">
        <f t="shared" si="2"/>
        <v>0</v>
      </c>
      <c r="K35" s="194">
        <f t="shared" si="2"/>
        <v>0</v>
      </c>
      <c r="L35" s="194">
        <f t="shared" si="2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>H36+I36+J36+K36+L36+E36</f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3000</v>
      </c>
      <c r="E37" s="356">
        <v>0</v>
      </c>
      <c r="F37" s="356">
        <v>0</v>
      </c>
      <c r="G37" s="356">
        <v>0</v>
      </c>
      <c r="H37" s="356">
        <v>0</v>
      </c>
      <c r="I37" s="356">
        <v>3000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544</v>
      </c>
      <c r="C38" s="113" t="s">
        <v>549</v>
      </c>
      <c r="D38" s="331">
        <v>3000</v>
      </c>
      <c r="E38" s="354">
        <v>0</v>
      </c>
      <c r="F38" s="354">
        <v>0</v>
      </c>
      <c r="G38" s="354">
        <v>0</v>
      </c>
      <c r="H38" s="354">
        <v>0</v>
      </c>
      <c r="I38" s="354">
        <v>3000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335903</v>
      </c>
      <c r="E39" s="152">
        <f>F39+G39</f>
        <v>295903</v>
      </c>
      <c r="F39" s="152">
        <f>F40</f>
        <v>110853</v>
      </c>
      <c r="G39" s="152">
        <f>G40+G42</f>
        <v>185050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f>E40+H40+I40</f>
        <v>332903</v>
      </c>
      <c r="E40" s="202">
        <v>292903</v>
      </c>
      <c r="F40" s="202">
        <v>110853</v>
      </c>
      <c r="G40" s="202">
        <v>182050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85357</v>
      </c>
      <c r="E43" s="194">
        <v>0</v>
      </c>
      <c r="F43" s="194">
        <f aca="true" t="shared" si="3" ref="F43:K43">F44</f>
        <v>0</v>
      </c>
      <c r="G43" s="194">
        <f t="shared" si="3"/>
        <v>0</v>
      </c>
      <c r="H43" s="194">
        <f t="shared" si="3"/>
        <v>0</v>
      </c>
      <c r="I43" s="194">
        <f t="shared" si="3"/>
        <v>0</v>
      </c>
      <c r="J43" s="194">
        <f t="shared" si="3"/>
        <v>0</v>
      </c>
      <c r="K43" s="194">
        <f t="shared" si="3"/>
        <v>0</v>
      </c>
      <c r="L43" s="194">
        <f>L44</f>
        <v>85357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85357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85357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4" ref="F45:L45">F46+F47+F48</f>
        <v>0</v>
      </c>
      <c r="G45" s="194">
        <f>G46+G47</f>
        <v>196000</v>
      </c>
      <c r="H45" s="194">
        <f t="shared" si="4"/>
        <v>0</v>
      </c>
      <c r="I45" s="194">
        <f t="shared" si="4"/>
        <v>0</v>
      </c>
      <c r="J45" s="194">
        <f t="shared" si="4"/>
        <v>0</v>
      </c>
      <c r="K45" s="194">
        <f t="shared" si="4"/>
        <v>0</v>
      </c>
      <c r="L45" s="194">
        <f t="shared" si="4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15510706</v>
      </c>
      <c r="E49" s="194">
        <f>G49+F49</f>
        <v>14259588</v>
      </c>
      <c r="F49" s="194">
        <f aca="true" t="shared" si="5" ref="F49:L49">F50+F51+F52+F53+F54+F55+F56+F57+F60+F58+F59</f>
        <v>11486368</v>
      </c>
      <c r="G49" s="194">
        <f t="shared" si="5"/>
        <v>2773220</v>
      </c>
      <c r="H49" s="194">
        <f t="shared" si="5"/>
        <v>746785</v>
      </c>
      <c r="I49" s="194">
        <f t="shared" si="5"/>
        <v>504333</v>
      </c>
      <c r="J49" s="194">
        <f t="shared" si="5"/>
        <v>0</v>
      </c>
      <c r="K49" s="194">
        <f t="shared" si="5"/>
        <v>0</v>
      </c>
      <c r="L49" s="194">
        <f t="shared" si="5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9866450</v>
      </c>
      <c r="E50" s="202">
        <v>9530890</v>
      </c>
      <c r="F50" s="202">
        <v>7969168</v>
      </c>
      <c r="G50" s="202">
        <v>1561722</v>
      </c>
      <c r="H50" s="202">
        <v>0</v>
      </c>
      <c r="I50" s="202">
        <v>335560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f>E51+H51+I51</f>
        <v>2252045</v>
      </c>
      <c r="E51" s="354">
        <v>2160045</v>
      </c>
      <c r="F51" s="354">
        <v>1752945</v>
      </c>
      <c r="G51" s="354">
        <v>407100</v>
      </c>
      <c r="H51" s="354">
        <v>0</v>
      </c>
      <c r="I51" s="354">
        <v>92000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1186100</v>
      </c>
      <c r="E52" s="202">
        <v>552565</v>
      </c>
      <c r="F52" s="202">
        <v>339385</v>
      </c>
      <c r="G52" s="202">
        <v>213180</v>
      </c>
      <c r="H52" s="202">
        <v>621035</v>
      </c>
      <c r="I52" s="202">
        <v>12500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330928</v>
      </c>
      <c r="E53" s="202">
        <v>330928</v>
      </c>
      <c r="F53" s="202">
        <v>79377</v>
      </c>
      <c r="G53" s="202">
        <v>251551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f>E56+H56+I56</f>
        <v>50696</v>
      </c>
      <c r="E56" s="202">
        <v>50696</v>
      </c>
      <c r="F56" s="202">
        <v>0</v>
      </c>
      <c r="G56" s="202">
        <v>50696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f>E57+H57+I57</f>
        <v>397316</v>
      </c>
      <c r="E57" s="202">
        <v>395516</v>
      </c>
      <c r="F57" s="202">
        <v>231268</v>
      </c>
      <c r="G57" s="202">
        <v>164248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487</v>
      </c>
      <c r="C58" s="127" t="s">
        <v>491</v>
      </c>
      <c r="D58" s="331">
        <f>E58+H58+I58</f>
        <v>396519</v>
      </c>
      <c r="E58" s="354">
        <v>259769</v>
      </c>
      <c r="F58" s="354">
        <v>240649</v>
      </c>
      <c r="G58" s="354">
        <v>19120</v>
      </c>
      <c r="H58" s="354">
        <v>122050</v>
      </c>
      <c r="I58" s="354">
        <v>14700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488</v>
      </c>
      <c r="C59" s="127" t="s">
        <v>535</v>
      </c>
      <c r="D59" s="331">
        <f>E59+H59+I59</f>
        <v>951462</v>
      </c>
      <c r="E59" s="354">
        <f>F59+G59</f>
        <v>903689</v>
      </c>
      <c r="F59" s="354">
        <v>869576</v>
      </c>
      <c r="G59" s="354">
        <v>34113</v>
      </c>
      <c r="H59" s="354">
        <v>0</v>
      </c>
      <c r="I59" s="354">
        <v>47773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f>E60+H60+I60</f>
        <v>75090</v>
      </c>
      <c r="E60" s="202">
        <f>F60+G60</f>
        <v>71390</v>
      </c>
      <c r="F60" s="202">
        <v>0</v>
      </c>
      <c r="G60" s="202">
        <v>71390</v>
      </c>
      <c r="H60" s="202">
        <v>3700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1264264</v>
      </c>
      <c r="E65" s="194">
        <f>G65+F65</f>
        <v>573660</v>
      </c>
      <c r="F65" s="194">
        <f>F66+F67+F69+F70+F71+F72+F73+F74+F77+F68+F76+F75</f>
        <v>474394</v>
      </c>
      <c r="G65" s="194">
        <f aca="true" t="shared" si="6" ref="G65:L65">G66+G67+G69+G70+G71+G72+G73+G74+G77+G68+G76</f>
        <v>99266</v>
      </c>
      <c r="H65" s="194">
        <f t="shared" si="6"/>
        <v>0</v>
      </c>
      <c r="I65" s="194">
        <f>I71+I72+I73+I74+I76+I75+I77</f>
        <v>690604</v>
      </c>
      <c r="J65" s="194">
        <f t="shared" si="6"/>
        <v>0</v>
      </c>
      <c r="K65" s="194">
        <f t="shared" si="6"/>
        <v>0</v>
      </c>
      <c r="L65" s="194">
        <f t="shared" si="6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f>E67+H67+I67</f>
        <v>6900</v>
      </c>
      <c r="E67" s="354">
        <f>F67+G67</f>
        <v>6900</v>
      </c>
      <c r="F67" s="354">
        <v>0</v>
      </c>
      <c r="G67" s="354">
        <v>6900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7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17100</v>
      </c>
      <c r="E70" s="354">
        <v>17100</v>
      </c>
      <c r="F70" s="354">
        <v>0</v>
      </c>
      <c r="G70" s="354">
        <v>17100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510</v>
      </c>
      <c r="D71" s="331">
        <v>450000</v>
      </c>
      <c r="E71" s="354">
        <f t="shared" si="7"/>
        <v>0</v>
      </c>
      <c r="F71" s="354">
        <v>0</v>
      </c>
      <c r="G71" s="354">
        <v>0</v>
      </c>
      <c r="H71" s="354">
        <v>0</v>
      </c>
      <c r="I71" s="354">
        <v>450000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7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195961</v>
      </c>
      <c r="E73" s="202">
        <v>961</v>
      </c>
      <c r="F73" s="202">
        <v>0</v>
      </c>
      <c r="G73" s="202">
        <v>961</v>
      </c>
      <c r="H73" s="202">
        <v>0</v>
      </c>
      <c r="I73" s="202">
        <v>195000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f>E74+H74+I74</f>
        <v>529293</v>
      </c>
      <c r="E74" s="202">
        <f>F74+G74</f>
        <v>526953</v>
      </c>
      <c r="F74" s="202">
        <v>452648</v>
      </c>
      <c r="G74" s="202">
        <v>74305</v>
      </c>
      <c r="H74" s="202">
        <v>0</v>
      </c>
      <c r="I74" s="202">
        <v>2340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536</v>
      </c>
      <c r="C75" s="127" t="s">
        <v>537</v>
      </c>
      <c r="D75" s="331">
        <f>H75+I75+J75+K75+L75+E75</f>
        <v>21746</v>
      </c>
      <c r="E75" s="354">
        <v>21746</v>
      </c>
      <c r="F75" s="354">
        <v>21746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508</v>
      </c>
      <c r="C76" s="127" t="s">
        <v>509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8" ref="D77:D82">H77+I77+J77+K77+L77+E77</f>
        <v>6264</v>
      </c>
      <c r="E77" s="202">
        <f t="shared" si="7"/>
        <v>0</v>
      </c>
      <c r="F77" s="202">
        <v>0</v>
      </c>
      <c r="G77" s="202">
        <v>0</v>
      </c>
      <c r="H77" s="202">
        <v>0</v>
      </c>
      <c r="I77" s="202">
        <v>6264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8"/>
        <v>334948</v>
      </c>
      <c r="E78" s="152">
        <f>G78+F78</f>
        <v>265848</v>
      </c>
      <c r="F78" s="152">
        <f>F79+F80+F81+F82</f>
        <v>238546</v>
      </c>
      <c r="G78" s="152">
        <f>G79+G80+G81+G82</f>
        <v>27302</v>
      </c>
      <c r="H78" s="152">
        <f>H79+H81+H82+H80</f>
        <v>0</v>
      </c>
      <c r="I78" s="152">
        <f>I79+I80</f>
        <v>69100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8"/>
        <v>271314</v>
      </c>
      <c r="E79" s="202">
        <f>F79+G79</f>
        <v>262214</v>
      </c>
      <c r="F79" s="202">
        <v>238546</v>
      </c>
      <c r="G79" s="202">
        <v>23668</v>
      </c>
      <c r="H79" s="202">
        <v>0</v>
      </c>
      <c r="I79" s="202">
        <v>9100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8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v>1454</v>
      </c>
      <c r="E81" s="202">
        <v>1454</v>
      </c>
      <c r="F81" s="202">
        <v>0</v>
      </c>
      <c r="G81" s="202">
        <v>1454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8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506</v>
      </c>
      <c r="B83" s="125"/>
      <c r="C83" s="112" t="s">
        <v>499</v>
      </c>
      <c r="D83" s="194">
        <f>D84+D85+D86+D87+D88+D89</f>
        <v>8796199</v>
      </c>
      <c r="E83" s="194">
        <f>G83+F83</f>
        <v>294661</v>
      </c>
      <c r="F83" s="194">
        <f>F84+F86+F87+F85+F88</f>
        <v>199236</v>
      </c>
      <c r="G83" s="194">
        <f>G84+G86+G87+G85+G88+G89</f>
        <v>95425</v>
      </c>
      <c r="H83" s="194">
        <f>H84+H86+H87+H85+H88</f>
        <v>0</v>
      </c>
      <c r="I83" s="194">
        <f>I84+I86+I87+I85+I88</f>
        <v>8501538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513</v>
      </c>
      <c r="C84" s="127" t="s">
        <v>500</v>
      </c>
      <c r="D84" s="195">
        <f aca="true" t="shared" si="9" ref="D84:D90">H84+I84+J84+K84+L84+E84</f>
        <v>6749000</v>
      </c>
      <c r="E84" s="202">
        <v>57366</v>
      </c>
      <c r="F84" s="202">
        <v>55815</v>
      </c>
      <c r="G84" s="202">
        <v>1551</v>
      </c>
      <c r="H84" s="202">
        <v>0</v>
      </c>
      <c r="I84" s="202">
        <v>6691634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514</v>
      </c>
      <c r="C85" s="127" t="s">
        <v>441</v>
      </c>
      <c r="D85" s="331">
        <f t="shared" si="9"/>
        <v>1684000</v>
      </c>
      <c r="E85" s="354">
        <f>F85+G85</f>
        <v>104556</v>
      </c>
      <c r="F85" s="354">
        <v>103005</v>
      </c>
      <c r="G85" s="354">
        <v>1551</v>
      </c>
      <c r="H85" s="354">
        <v>0</v>
      </c>
      <c r="I85" s="354">
        <v>1579444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515</v>
      </c>
      <c r="C86" s="127" t="s">
        <v>453</v>
      </c>
      <c r="D86" s="195">
        <f t="shared" si="9"/>
        <v>278199</v>
      </c>
      <c r="E86" s="202">
        <f>F86+G86</f>
        <v>47739</v>
      </c>
      <c r="F86" s="202">
        <v>40416</v>
      </c>
      <c r="G86" s="202">
        <v>7323</v>
      </c>
      <c r="H86" s="202">
        <v>0</v>
      </c>
      <c r="I86" s="202">
        <v>230460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516</v>
      </c>
      <c r="C87" s="127" t="s">
        <v>518</v>
      </c>
      <c r="D87" s="195">
        <f t="shared" si="9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517</v>
      </c>
      <c r="C88" s="127" t="s">
        <v>437</v>
      </c>
      <c r="D88" s="195">
        <f t="shared" si="9"/>
        <v>80000</v>
      </c>
      <c r="E88" s="202">
        <f>F88+G88</f>
        <v>80000</v>
      </c>
      <c r="F88" s="202">
        <v>0</v>
      </c>
      <c r="G88" s="202">
        <v>80000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546</v>
      </c>
      <c r="C89" s="113" t="s">
        <v>550</v>
      </c>
      <c r="D89" s="331">
        <v>5000</v>
      </c>
      <c r="E89" s="354">
        <v>5000</v>
      </c>
      <c r="F89" s="354">
        <v>0</v>
      </c>
      <c r="G89" s="354">
        <v>5000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9"/>
        <v>1111100</v>
      </c>
      <c r="E90" s="152">
        <f>G90+F90</f>
        <v>1111100</v>
      </c>
      <c r="F90" s="152">
        <f>F91+F92+F95+F93</f>
        <v>0</v>
      </c>
      <c r="G90" s="152">
        <f>G91+G92+G94+G95+G97+G93+G96</f>
        <v>1111100</v>
      </c>
      <c r="H90" s="152">
        <f>H91+H92+H95+H97+H93</f>
        <v>0</v>
      </c>
      <c r="I90" s="152">
        <f>I91+I92+I95+I97+I93</f>
        <v>0</v>
      </c>
      <c r="J90" s="152">
        <f>J91+J92+J95+J97+J93</f>
        <v>0</v>
      </c>
      <c r="K90" s="152">
        <f>K91+K92+K95+K97+K93</f>
        <v>0</v>
      </c>
      <c r="L90" s="152">
        <f>L91+L92+L95+L97+L93</f>
        <v>0</v>
      </c>
    </row>
    <row r="91" spans="1:12" s="6" customFormat="1" ht="13.5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314100</v>
      </c>
      <c r="E92" s="202">
        <v>314100</v>
      </c>
      <c r="F92" s="202">
        <v>0</v>
      </c>
      <c r="G92" s="202">
        <v>314100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519</v>
      </c>
      <c r="C93" s="127" t="s">
        <v>520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27" customHeight="1">
      <c r="A94" s="119"/>
      <c r="B94" s="181" t="s">
        <v>580</v>
      </c>
      <c r="C94" s="127" t="s">
        <v>582</v>
      </c>
      <c r="D94" s="331">
        <v>13000</v>
      </c>
      <c r="E94" s="354">
        <v>13000</v>
      </c>
      <c r="F94" s="354">
        <v>0</v>
      </c>
      <c r="G94" s="354">
        <v>13000</v>
      </c>
      <c r="H94" s="354">
        <v>0</v>
      </c>
      <c r="I94" s="354">
        <v>0</v>
      </c>
      <c r="J94" s="354">
        <v>0</v>
      </c>
      <c r="K94" s="354">
        <v>0</v>
      </c>
      <c r="L94" s="354">
        <v>0</v>
      </c>
    </row>
    <row r="95" spans="1:12" s="6" customFormat="1" ht="12.75">
      <c r="A95" s="119"/>
      <c r="B95" s="119" t="s">
        <v>365</v>
      </c>
      <c r="C95" s="127" t="s">
        <v>366</v>
      </c>
      <c r="D95" s="195">
        <v>675000</v>
      </c>
      <c r="E95" s="202">
        <v>675000</v>
      </c>
      <c r="F95" s="202">
        <v>0</v>
      </c>
      <c r="G95" s="202">
        <v>675000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4" customHeight="1">
      <c r="A96" s="119"/>
      <c r="B96" s="119" t="s">
        <v>574</v>
      </c>
      <c r="C96" s="127" t="s">
        <v>575</v>
      </c>
      <c r="D96" s="195">
        <v>6000</v>
      </c>
      <c r="E96" s="202">
        <v>6000</v>
      </c>
      <c r="F96" s="202">
        <v>0</v>
      </c>
      <c r="G96" s="202">
        <v>6000</v>
      </c>
      <c r="H96" s="202">
        <v>0</v>
      </c>
      <c r="I96" s="202">
        <v>0</v>
      </c>
      <c r="J96" s="202">
        <v>0</v>
      </c>
      <c r="K96" s="202">
        <v>0</v>
      </c>
      <c r="L96" s="202">
        <v>0</v>
      </c>
    </row>
    <row r="97" spans="1:12" s="6" customFormat="1" ht="18" customHeight="1">
      <c r="A97" s="119"/>
      <c r="B97" s="119" t="s">
        <v>426</v>
      </c>
      <c r="C97" s="127" t="s">
        <v>284</v>
      </c>
      <c r="D97" s="195">
        <v>58000</v>
      </c>
      <c r="E97" s="202">
        <v>58000</v>
      </c>
      <c r="F97" s="202">
        <v>0</v>
      </c>
      <c r="G97" s="202">
        <v>58000</v>
      </c>
      <c r="H97" s="202">
        <v>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26.25" customHeight="1">
      <c r="A98" s="355" t="s">
        <v>367</v>
      </c>
      <c r="B98" s="355"/>
      <c r="C98" s="112" t="s">
        <v>368</v>
      </c>
      <c r="D98" s="152">
        <f>H98+I98+J98+K98+L98+E98</f>
        <v>509547</v>
      </c>
      <c r="E98" s="152">
        <f>F98+G98</f>
        <v>50000</v>
      </c>
      <c r="F98" s="152">
        <f aca="true" t="shared" si="10" ref="F98:L98">F101+F99+F100</f>
        <v>0</v>
      </c>
      <c r="G98" s="152">
        <f t="shared" si="10"/>
        <v>50000</v>
      </c>
      <c r="H98" s="152">
        <f>H101+H99+H100+H116</f>
        <v>459547</v>
      </c>
      <c r="I98" s="152">
        <f t="shared" si="10"/>
        <v>0</v>
      </c>
      <c r="J98" s="152">
        <f t="shared" si="10"/>
        <v>0</v>
      </c>
      <c r="K98" s="152">
        <f t="shared" si="10"/>
        <v>0</v>
      </c>
      <c r="L98" s="152">
        <f t="shared" si="10"/>
        <v>0</v>
      </c>
    </row>
    <row r="99" spans="1:12" s="6" customFormat="1" ht="13.5" customHeight="1">
      <c r="A99" s="128"/>
      <c r="B99" s="128" t="s">
        <v>521</v>
      </c>
      <c r="C99" s="113" t="s">
        <v>522</v>
      </c>
      <c r="D99" s="195">
        <v>25000</v>
      </c>
      <c r="E99" s="202">
        <f>F99+G99</f>
        <v>0</v>
      </c>
      <c r="F99" s="202">
        <v>0</v>
      </c>
      <c r="G99" s="202">
        <v>0</v>
      </c>
      <c r="H99" s="202">
        <v>25000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>
      <c r="A100" s="119"/>
      <c r="B100" s="119" t="s">
        <v>369</v>
      </c>
      <c r="C100" s="120" t="s">
        <v>370</v>
      </c>
      <c r="D100" s="195">
        <f>H100+I100+J100+K100+L100+E100</f>
        <v>396547</v>
      </c>
      <c r="E100" s="202">
        <f>F100+G100</f>
        <v>0</v>
      </c>
      <c r="F100" s="202">
        <v>0</v>
      </c>
      <c r="G100" s="202">
        <v>0</v>
      </c>
      <c r="H100" s="202">
        <v>396547</v>
      </c>
      <c r="I100" s="202">
        <v>0</v>
      </c>
      <c r="J100" s="202">
        <v>0</v>
      </c>
      <c r="K100" s="202">
        <v>0</v>
      </c>
      <c r="L100" s="202">
        <v>0</v>
      </c>
    </row>
    <row r="101" spans="1:12" s="6" customFormat="1" ht="25.5">
      <c r="A101" s="119"/>
      <c r="B101" s="119" t="s">
        <v>398</v>
      </c>
      <c r="C101" s="127" t="s">
        <v>451</v>
      </c>
      <c r="D101" s="195">
        <f aca="true" t="shared" si="11" ref="D101:D114">H101+I101+J101+K101+L101+E101</f>
        <v>50000</v>
      </c>
      <c r="E101" s="202">
        <v>50000</v>
      </c>
      <c r="F101" s="202">
        <v>0</v>
      </c>
      <c r="G101" s="202">
        <v>50000</v>
      </c>
      <c r="H101" s="202">
        <v>0</v>
      </c>
      <c r="I101" s="202">
        <v>0</v>
      </c>
      <c r="J101" s="202">
        <v>0</v>
      </c>
      <c r="K101" s="202">
        <v>0</v>
      </c>
      <c r="L101" s="202">
        <v>0</v>
      </c>
    </row>
    <row r="102" spans="1:12" s="6" customFormat="1" ht="12.75" hidden="1">
      <c r="A102" s="198"/>
      <c r="B102" s="198"/>
      <c r="C102" s="198"/>
      <c r="D102" s="195">
        <f t="shared" si="11"/>
        <v>0</v>
      </c>
      <c r="E102" s="202">
        <f aca="true" t="shared" si="12" ref="E102:E114">F102+G102</f>
        <v>0</v>
      </c>
      <c r="F102" s="208"/>
      <c r="G102" s="208"/>
      <c r="H102" s="208"/>
      <c r="I102" s="208"/>
      <c r="J102" s="208"/>
      <c r="K102" s="208"/>
      <c r="L102" s="208"/>
    </row>
    <row r="103" spans="1:12" s="6" customFormat="1" ht="12.75" hidden="1">
      <c r="A103" s="166"/>
      <c r="B103" s="166"/>
      <c r="C103" s="166"/>
      <c r="D103" s="195">
        <f t="shared" si="11"/>
        <v>0</v>
      </c>
      <c r="E103" s="202">
        <f t="shared" si="12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1"/>
        <v>0</v>
      </c>
      <c r="E104" s="202">
        <f t="shared" si="12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1"/>
        <v>0</v>
      </c>
      <c r="E105" s="202">
        <f t="shared" si="12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1"/>
        <v>0</v>
      </c>
      <c r="E106" s="202">
        <f t="shared" si="12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1"/>
        <v>0</v>
      </c>
      <c r="E107" s="202">
        <f t="shared" si="12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1"/>
        <v>0</v>
      </c>
      <c r="E108" s="202">
        <f t="shared" si="12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1"/>
        <v>0</v>
      </c>
      <c r="E109" s="202">
        <f t="shared" si="12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1"/>
        <v>0</v>
      </c>
      <c r="E110" s="202">
        <f t="shared" si="12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166"/>
      <c r="B111" s="166"/>
      <c r="C111" s="166"/>
      <c r="D111" s="195">
        <f t="shared" si="11"/>
        <v>0</v>
      </c>
      <c r="E111" s="202">
        <f t="shared" si="12"/>
        <v>0</v>
      </c>
      <c r="F111" s="209"/>
      <c r="G111" s="209"/>
      <c r="H111" s="209"/>
      <c r="I111" s="209"/>
      <c r="J111" s="209"/>
      <c r="K111" s="209"/>
      <c r="L111" s="209"/>
    </row>
    <row r="112" spans="1:12" s="6" customFormat="1" ht="12.75" hidden="1">
      <c r="A112" s="166"/>
      <c r="B112" s="166"/>
      <c r="C112" s="166"/>
      <c r="D112" s="195">
        <f t="shared" si="11"/>
        <v>0</v>
      </c>
      <c r="E112" s="202">
        <f t="shared" si="12"/>
        <v>0</v>
      </c>
      <c r="F112" s="209"/>
      <c r="G112" s="209"/>
      <c r="H112" s="209"/>
      <c r="I112" s="209"/>
      <c r="J112" s="209"/>
      <c r="K112" s="209"/>
      <c r="L112" s="209"/>
    </row>
    <row r="113" spans="1:12" s="6" customFormat="1" ht="12.75" hidden="1">
      <c r="A113" s="8"/>
      <c r="B113" s="8"/>
      <c r="C113" s="8"/>
      <c r="D113" s="195">
        <f t="shared" si="11"/>
        <v>0</v>
      </c>
      <c r="E113" s="202">
        <f t="shared" si="12"/>
        <v>0</v>
      </c>
      <c r="F113" s="210"/>
      <c r="G113" s="210"/>
      <c r="H113" s="210"/>
      <c r="I113" s="210"/>
      <c r="J113" s="210"/>
      <c r="K113" s="210"/>
      <c r="L113" s="210"/>
    </row>
    <row r="114" spans="1:12" s="6" customFormat="1" ht="12.75" hidden="1">
      <c r="A114" s="119"/>
      <c r="B114" s="119" t="s">
        <v>398</v>
      </c>
      <c r="C114" s="120" t="s">
        <v>417</v>
      </c>
      <c r="D114" s="195">
        <f t="shared" si="11"/>
        <v>0</v>
      </c>
      <c r="E114" s="202">
        <f t="shared" si="12"/>
        <v>0</v>
      </c>
      <c r="F114" s="202">
        <v>0</v>
      </c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</row>
    <row r="115" spans="1:12" s="6" customFormat="1" ht="25.5" hidden="1">
      <c r="A115" s="119"/>
      <c r="B115" s="119" t="s">
        <v>398</v>
      </c>
      <c r="C115" s="127" t="s">
        <v>462</v>
      </c>
      <c r="D115" s="195">
        <f>H115+I115+J115+K115+L115+E115</f>
        <v>0</v>
      </c>
      <c r="E115" s="202">
        <f>F115+G115</f>
        <v>0</v>
      </c>
      <c r="F115" s="202">
        <v>0</v>
      </c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523</v>
      </c>
      <c r="C116" s="127" t="s">
        <v>284</v>
      </c>
      <c r="D116" s="195">
        <v>38000</v>
      </c>
      <c r="E116" s="202">
        <v>0</v>
      </c>
      <c r="F116" s="202">
        <v>0</v>
      </c>
      <c r="G116" s="202">
        <v>0</v>
      </c>
      <c r="H116" s="202">
        <v>38000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6" customFormat="1" ht="12.75">
      <c r="A117" s="125" t="s">
        <v>390</v>
      </c>
      <c r="B117" s="125"/>
      <c r="C117" s="126" t="s">
        <v>425</v>
      </c>
      <c r="D117" s="194">
        <f>H117+I117+J117+K117+L117+E117</f>
        <v>784519</v>
      </c>
      <c r="E117" s="194">
        <f>F117+G117</f>
        <v>604019</v>
      </c>
      <c r="F117" s="194">
        <f>F118+F119</f>
        <v>327192</v>
      </c>
      <c r="G117" s="194">
        <f aca="true" t="shared" si="13" ref="G117:L117">G118+G119</f>
        <v>276827</v>
      </c>
      <c r="H117" s="194">
        <f t="shared" si="13"/>
        <v>180000</v>
      </c>
      <c r="I117" s="194">
        <f t="shared" si="13"/>
        <v>500</v>
      </c>
      <c r="J117" s="194">
        <f t="shared" si="13"/>
        <v>0</v>
      </c>
      <c r="K117" s="194">
        <f t="shared" si="13"/>
        <v>0</v>
      </c>
      <c r="L117" s="194">
        <f t="shared" si="13"/>
        <v>0</v>
      </c>
    </row>
    <row r="118" spans="1:12" s="6" customFormat="1" ht="12.75">
      <c r="A118" s="119"/>
      <c r="B118" s="119" t="s">
        <v>468</v>
      </c>
      <c r="C118" s="127" t="s">
        <v>469</v>
      </c>
      <c r="D118" s="195">
        <f>E118+H118+I118</f>
        <v>604519</v>
      </c>
      <c r="E118" s="202">
        <v>604019</v>
      </c>
      <c r="F118" s="202">
        <v>327192</v>
      </c>
      <c r="G118" s="202">
        <v>276827</v>
      </c>
      <c r="H118" s="202">
        <v>0</v>
      </c>
      <c r="I118" s="202">
        <v>500</v>
      </c>
      <c r="J118" s="202">
        <v>0</v>
      </c>
      <c r="K118" s="202">
        <v>0</v>
      </c>
      <c r="L118" s="202">
        <v>0</v>
      </c>
    </row>
    <row r="119" spans="1:12" s="6" customFormat="1" ht="12.75">
      <c r="A119" s="119"/>
      <c r="B119" s="119" t="s">
        <v>399</v>
      </c>
      <c r="C119" s="127" t="s">
        <v>443</v>
      </c>
      <c r="D119" s="195">
        <v>180000</v>
      </c>
      <c r="E119" s="202">
        <f>F119+G119</f>
        <v>0</v>
      </c>
      <c r="F119" s="202">
        <v>0</v>
      </c>
      <c r="G119" s="202">
        <v>0</v>
      </c>
      <c r="H119" s="202">
        <v>180000</v>
      </c>
      <c r="I119" s="202">
        <v>0</v>
      </c>
      <c r="J119" s="202">
        <v>0</v>
      </c>
      <c r="K119" s="202">
        <v>0</v>
      </c>
      <c r="L119" s="202">
        <v>0</v>
      </c>
    </row>
    <row r="120" spans="1:12" s="9" customFormat="1" ht="13.5" customHeight="1">
      <c r="A120" s="441" t="s">
        <v>12</v>
      </c>
      <c r="B120" s="442"/>
      <c r="C120" s="443"/>
      <c r="D120" s="234">
        <f>E120+H120+I120+J120+K120+L120</f>
        <v>34638649</v>
      </c>
      <c r="E120" s="234">
        <f>F120+G120</f>
        <v>23045062</v>
      </c>
      <c r="F120" s="234">
        <f>F7+F14+F19++F21+F26+F33+F39+F45+F43+F49+F61+F65+F78+F90+F98+F117+F35+F83</f>
        <v>16597465</v>
      </c>
      <c r="G120" s="234">
        <f>G7+G14+G19++G21+G26+G33+G39+G45+G43+G49+G61+G65+G78+G90+G98+G117+G35+G83</f>
        <v>6447597</v>
      </c>
      <c r="H120" s="234">
        <f>H117+H98+H90+H83+H78+H65+H61+H49+H43+H39+H37+H33+H26+H21+H14+H7</f>
        <v>1521087</v>
      </c>
      <c r="I120" s="234">
        <f>I117+I98+I83+I78+I65+I49+I43+I39+I37+I26+I21+I19+I14+I7</f>
        <v>9987143</v>
      </c>
      <c r="J120" s="234">
        <f>J7+J14+J19++J21+J26+J33+J39+J45+J43+J49+J61+J65+J78+J90+J98+J117+J35+J83</f>
        <v>0</v>
      </c>
      <c r="K120" s="234">
        <f>K7+K14+K19++K21+K26+K33+K39+K45+K43+K49+K61+K65+K78+K90+K98+K117+K35+K83</f>
        <v>0</v>
      </c>
      <c r="L120" s="234">
        <f>L7+L14+L19++L21+L26+L33+L39+L45+L43+L49+L61+L65+L78+L90+L98+L117+L35+L83</f>
        <v>85357</v>
      </c>
    </row>
    <row r="122" ht="12.75">
      <c r="A122" s="10"/>
    </row>
  </sheetData>
  <sheetProtection/>
  <mergeCells count="13">
    <mergeCell ref="L4:L5"/>
    <mergeCell ref="I1:L1"/>
    <mergeCell ref="A120:C120"/>
    <mergeCell ref="H4:H5"/>
    <mergeCell ref="F4:G4"/>
    <mergeCell ref="E4:E5"/>
    <mergeCell ref="D4:D5"/>
    <mergeCell ref="C4:C5"/>
    <mergeCell ref="B4:B5"/>
    <mergeCell ref="A4:A5"/>
    <mergeCell ref="I4:I5"/>
    <mergeCell ref="J4:J5"/>
    <mergeCell ref="K4:K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564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7" t="s">
        <v>0</v>
      </c>
      <c r="B5" s="437" t="s">
        <v>8</v>
      </c>
      <c r="C5" s="437" t="s">
        <v>10</v>
      </c>
      <c r="D5" s="439" t="s">
        <v>1</v>
      </c>
      <c r="E5" s="439" t="s">
        <v>24</v>
      </c>
      <c r="F5" s="163" t="s">
        <v>23</v>
      </c>
      <c r="G5" s="439" t="s">
        <v>25</v>
      </c>
      <c r="H5" s="439" t="s">
        <v>287</v>
      </c>
      <c r="I5" s="439" t="s">
        <v>372</v>
      </c>
    </row>
    <row r="6" spans="1:9" s="6" customFormat="1" ht="70.5" customHeight="1">
      <c r="A6" s="438"/>
      <c r="B6" s="438"/>
      <c r="C6" s="438"/>
      <c r="D6" s="440"/>
      <c r="E6" s="440"/>
      <c r="F6" s="164" t="s">
        <v>526</v>
      </c>
      <c r="G6" s="440"/>
      <c r="H6" s="440"/>
      <c r="I6" s="440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1950918</v>
      </c>
      <c r="E8" s="313">
        <f>E9+E10</f>
        <v>1950918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1950918</v>
      </c>
      <c r="E9" s="354">
        <v>1950918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.5" customHeight="1">
      <c r="A10" s="396"/>
      <c r="B10" s="396"/>
      <c r="C10" s="333"/>
      <c r="D10" s="354"/>
      <c r="E10" s="354"/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815213</v>
      </c>
      <c r="E11" s="400">
        <f>E12+E13</f>
        <v>657824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v>157389</v>
      </c>
    </row>
    <row r="12" spans="1:9" s="6" customFormat="1" ht="18.75" customHeight="1">
      <c r="A12" s="396"/>
      <c r="B12" s="314" t="s">
        <v>274</v>
      </c>
      <c r="C12" s="315" t="s">
        <v>276</v>
      </c>
      <c r="D12" s="311">
        <v>157389</v>
      </c>
      <c r="E12" s="311">
        <v>0</v>
      </c>
      <c r="F12" s="311">
        <v>0</v>
      </c>
      <c r="G12" s="311">
        <v>0</v>
      </c>
      <c r="H12" s="311">
        <v>0</v>
      </c>
      <c r="I12" s="311">
        <v>157389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657824</v>
      </c>
      <c r="E13" s="354">
        <v>657824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.5" customHeight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231</v>
      </c>
      <c r="B37" s="312"/>
      <c r="C37" s="112" t="s">
        <v>232</v>
      </c>
      <c r="D37" s="400">
        <v>958895</v>
      </c>
      <c r="E37" s="400">
        <v>958895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3.25" customHeight="1">
      <c r="A38" s="396"/>
      <c r="B38" s="396" t="s">
        <v>303</v>
      </c>
      <c r="C38" s="113" t="s">
        <v>314</v>
      </c>
      <c r="D38" s="354">
        <v>958895</v>
      </c>
      <c r="E38" s="354">
        <v>958895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 hidden="1">
      <c r="A39" s="397" t="s">
        <v>250</v>
      </c>
      <c r="B39" s="312"/>
      <c r="C39" s="112" t="s">
        <v>251</v>
      </c>
      <c r="D39" s="400"/>
      <c r="E39" s="400"/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 hidden="1">
      <c r="A40" s="396"/>
      <c r="B40" s="396" t="s">
        <v>328</v>
      </c>
      <c r="C40" s="127" t="s">
        <v>329</v>
      </c>
      <c r="D40" s="354"/>
      <c r="E40" s="354"/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190000</v>
      </c>
      <c r="E41" s="313">
        <f>E43+E44</f>
        <v>90000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190000</v>
      </c>
      <c r="E44" s="311">
        <v>90000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489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6" t="s">
        <v>12</v>
      </c>
      <c r="B47" s="447"/>
      <c r="C47" s="447"/>
      <c r="D47" s="234">
        <f>D41+D39+D11+D8+D37</f>
        <v>3915026</v>
      </c>
      <c r="E47" s="234">
        <f>E8+E11+E15+E41+E39+E37</f>
        <v>3657637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257389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8" t="s">
        <v>76</v>
      </c>
      <c r="B1" s="448"/>
      <c r="C1" s="448"/>
      <c r="D1" s="448"/>
      <c r="E1" s="448"/>
    </row>
    <row r="2" spans="4:5" ht="12.75" customHeight="1">
      <c r="D2" s="47"/>
      <c r="E2" s="351" t="s">
        <v>564</v>
      </c>
    </row>
    <row r="3" ht="29.25" customHeight="1"/>
    <row r="4" spans="1:4" ht="27" customHeight="1">
      <c r="A4" s="453" t="s">
        <v>572</v>
      </c>
      <c r="B4" s="453"/>
      <c r="C4" s="453"/>
      <c r="D4" s="453"/>
    </row>
    <row r="5" ht="6.75" customHeight="1">
      <c r="A5" s="23"/>
    </row>
    <row r="6" ht="12.75">
      <c r="D6" s="215"/>
    </row>
    <row r="7" spans="1:4" ht="15" customHeight="1">
      <c r="A7" s="454" t="s">
        <v>35</v>
      </c>
      <c r="B7" s="454" t="s">
        <v>36</v>
      </c>
      <c r="C7" s="455" t="s">
        <v>37</v>
      </c>
      <c r="D7" s="456" t="s">
        <v>573</v>
      </c>
    </row>
    <row r="8" spans="1:4" ht="15" customHeight="1">
      <c r="A8" s="454"/>
      <c r="B8" s="454"/>
      <c r="C8" s="454"/>
      <c r="D8" s="456"/>
    </row>
    <row r="9" spans="1:4" ht="15.75" customHeight="1">
      <c r="A9" s="454"/>
      <c r="B9" s="454"/>
      <c r="C9" s="454"/>
      <c r="D9" s="456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35428903</v>
      </c>
    </row>
    <row r="12" spans="1:4" ht="15.75" customHeight="1">
      <c r="A12" s="28" t="s">
        <v>40</v>
      </c>
      <c r="B12" s="29" t="s">
        <v>41</v>
      </c>
      <c r="C12" s="28"/>
      <c r="D12" s="212">
        <v>38553675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-3124772</v>
      </c>
    </row>
    <row r="14" spans="1:4" ht="18.75" customHeight="1">
      <c r="A14" s="449" t="s">
        <v>44</v>
      </c>
      <c r="B14" s="450"/>
      <c r="C14" s="31"/>
      <c r="D14" s="398">
        <f>D15+D16+D17+D19+D18+D20+D21+D22</f>
        <v>3706586.3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1399402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1270975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944395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527</v>
      </c>
      <c r="D22" s="212">
        <v>0</v>
      </c>
    </row>
    <row r="23" spans="1:4" ht="18.75" customHeight="1">
      <c r="A23" s="449" t="s">
        <v>64</v>
      </c>
      <c r="B23" s="450"/>
      <c r="C23" s="28"/>
      <c r="D23" s="402">
        <f>D24+D25+D26+D27+D30+D31+D28+D29</f>
        <v>581814.3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450000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40000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540</v>
      </c>
      <c r="C27" s="33" t="s">
        <v>539</v>
      </c>
      <c r="D27" s="399">
        <v>0</v>
      </c>
    </row>
    <row r="28" spans="1:4" ht="14.25" customHeight="1">
      <c r="A28" s="28" t="s">
        <v>53</v>
      </c>
      <c r="B28" s="37" t="s">
        <v>562</v>
      </c>
      <c r="C28" s="28" t="s">
        <v>563</v>
      </c>
      <c r="D28" s="402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3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51"/>
      <c r="C33" s="452"/>
      <c r="D33" s="452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7" t="s">
        <v>223</v>
      </c>
      <c r="F1" s="457"/>
      <c r="G1" s="457"/>
    </row>
    <row r="2" ht="12.75">
      <c r="G2" s="351" t="s">
        <v>564</v>
      </c>
    </row>
    <row r="3" spans="1:7" ht="42.75" customHeight="1">
      <c r="A3" s="459" t="s">
        <v>82</v>
      </c>
      <c r="B3" s="459"/>
      <c r="C3" s="459"/>
      <c r="D3" s="459"/>
      <c r="E3" s="459"/>
      <c r="F3" s="459"/>
      <c r="G3" s="459"/>
    </row>
    <row r="4" spans="1:7" s="47" customFormat="1" ht="20.25" customHeight="1">
      <c r="A4" s="454" t="s">
        <v>0</v>
      </c>
      <c r="B4" s="460" t="s">
        <v>8</v>
      </c>
      <c r="C4" s="460" t="s">
        <v>79</v>
      </c>
      <c r="D4" s="456" t="s">
        <v>77</v>
      </c>
      <c r="E4" s="456" t="s">
        <v>83</v>
      </c>
      <c r="F4" s="456" t="s">
        <v>78</v>
      </c>
      <c r="G4" s="456"/>
    </row>
    <row r="5" spans="1:7" s="47" customFormat="1" ht="65.25" customHeight="1">
      <c r="A5" s="454"/>
      <c r="B5" s="461"/>
      <c r="C5" s="461"/>
      <c r="D5" s="462"/>
      <c r="E5" s="456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52">
        <v>91648</v>
      </c>
      <c r="E7" s="152">
        <v>91648</v>
      </c>
      <c r="F7" s="152">
        <v>91648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91648</v>
      </c>
      <c r="E8" s="178">
        <v>91648</v>
      </c>
      <c r="F8" s="178">
        <v>91648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529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530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499</v>
      </c>
      <c r="D21" s="152">
        <f>D22+D23+D24+D25</f>
        <v>8669000</v>
      </c>
      <c r="E21" s="152">
        <f>E22+E23+E24+E25</f>
        <v>8669000</v>
      </c>
      <c r="F21" s="152">
        <f>F22+F23+F24+F25</f>
        <v>8669000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500</v>
      </c>
      <c r="D22" s="178">
        <v>6749000</v>
      </c>
      <c r="E22" s="178">
        <v>6749000</v>
      </c>
      <c r="F22" s="178">
        <v>6749000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1677000</v>
      </c>
      <c r="E23" s="344">
        <v>1677000</v>
      </c>
      <c r="F23" s="344">
        <v>1677000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238000</v>
      </c>
      <c r="E24" s="178">
        <v>238000</v>
      </c>
      <c r="F24" s="350">
        <v>238000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541</v>
      </c>
      <c r="D25" s="178">
        <v>5000</v>
      </c>
      <c r="E25" s="178">
        <v>5000</v>
      </c>
      <c r="F25" s="178">
        <v>5000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8761994</v>
      </c>
      <c r="E26" s="348">
        <f>E7+E11+E18+E15+E13+E21+E9</f>
        <v>8761994</v>
      </c>
      <c r="F26" s="348">
        <f>F7+F11+F18+F15+F13+F9+F21</f>
        <v>8761994</v>
      </c>
      <c r="G26" s="348">
        <f>G7+G11+G18+G15+G13</f>
        <v>0</v>
      </c>
    </row>
    <row r="27" spans="1:7" s="140" customFormat="1" ht="19.5" customHeight="1">
      <c r="A27" s="458"/>
      <c r="B27" s="458"/>
      <c r="C27" s="458"/>
      <c r="D27" s="458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63" t="s">
        <v>86</v>
      </c>
      <c r="B5" s="463"/>
      <c r="C5" s="463"/>
      <c r="D5" s="463"/>
      <c r="E5" s="463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64" t="s">
        <v>7</v>
      </c>
      <c r="C9" s="465"/>
      <c r="D9" s="465"/>
      <c r="E9" s="466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7" t="s">
        <v>91</v>
      </c>
      <c r="C15" s="468"/>
      <c r="D15" s="468"/>
      <c r="E15" s="469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63" t="s">
        <v>92</v>
      </c>
      <c r="B4" s="463"/>
      <c r="C4" s="463"/>
      <c r="D4" s="463"/>
      <c r="E4" s="463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8" t="s">
        <v>446</v>
      </c>
      <c r="B1" s="448"/>
      <c r="C1" s="448"/>
      <c r="D1" s="448"/>
      <c r="E1" s="448"/>
    </row>
    <row r="2" ht="12.75">
      <c r="E2" s="351" t="s">
        <v>564</v>
      </c>
    </row>
    <row r="3" spans="1:5" ht="77.25" customHeight="1">
      <c r="A3" s="453" t="s">
        <v>571</v>
      </c>
      <c r="B3" s="453"/>
      <c r="C3" s="453"/>
      <c r="D3" s="453"/>
      <c r="E3" s="453"/>
    </row>
    <row r="4" spans="4:5" ht="19.5" customHeight="1">
      <c r="D4" s="3"/>
      <c r="E4" s="133"/>
    </row>
    <row r="5" spans="1:5" ht="19.5" customHeight="1">
      <c r="A5" s="454" t="s">
        <v>35</v>
      </c>
      <c r="B5" s="454" t="s">
        <v>0</v>
      </c>
      <c r="C5" s="454" t="s">
        <v>8</v>
      </c>
      <c r="D5" s="455" t="s">
        <v>98</v>
      </c>
      <c r="E5" s="473" t="s">
        <v>99</v>
      </c>
    </row>
    <row r="6" spans="1:5" ht="19.5" customHeight="1">
      <c r="A6" s="454"/>
      <c r="B6" s="454"/>
      <c r="C6" s="454"/>
      <c r="D6" s="455"/>
      <c r="E6" s="474"/>
    </row>
    <row r="7" spans="1:5" ht="19.5" customHeight="1">
      <c r="A7" s="454"/>
      <c r="B7" s="454"/>
      <c r="C7" s="454"/>
      <c r="D7" s="455"/>
      <c r="E7" s="475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621035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396547</v>
      </c>
    </row>
    <row r="13" spans="1:5" s="3" customFormat="1" ht="30" customHeight="1">
      <c r="A13" s="470" t="s">
        <v>1</v>
      </c>
      <c r="B13" s="471"/>
      <c r="C13" s="471"/>
      <c r="D13" s="472"/>
      <c r="E13" s="170">
        <f>E9+E10+E12+E11</f>
        <v>1139632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Hania</cp:lastModifiedBy>
  <cp:lastPrinted>2020-11-24T15:20:29Z</cp:lastPrinted>
  <dcterms:created xsi:type="dcterms:W3CDTF">2009-10-15T10:17:39Z</dcterms:created>
  <dcterms:modified xsi:type="dcterms:W3CDTF">2020-12-22T11:22:09Z</dcterms:modified>
  <cp:category/>
  <cp:version/>
  <cp:contentType/>
  <cp:contentStatus/>
</cp:coreProperties>
</file>